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0485"/>
  </bookViews>
  <sheets>
    <sheet name="VENITURI" sheetId="2" r:id="rId1"/>
    <sheet name="CHELTUIELI" sheetId="1" r:id="rId2"/>
  </sheets>
  <definedNames>
    <definedName name="_xlnm.Database">#REF!</definedName>
    <definedName name="_xlnm.Print_Area" localSheetId="0">VENITURI!#REF!</definedName>
  </definedNames>
  <calcPr calcId="145621"/>
</workbook>
</file>

<file path=xl/calcChain.xml><?xml version="1.0" encoding="utf-8"?>
<calcChain xmlns="http://schemas.openxmlformats.org/spreadsheetml/2006/main">
  <c r="F177" i="1" l="1"/>
  <c r="G176" i="1"/>
  <c r="F176" i="1"/>
  <c r="F28" i="2"/>
  <c r="E28" i="2"/>
  <c r="F25" i="2" l="1"/>
  <c r="E25" i="2"/>
  <c r="C66" i="2" l="1"/>
  <c r="F66" i="1" l="1"/>
  <c r="G66" i="1"/>
  <c r="E68" i="2" l="1"/>
  <c r="D168" i="1" l="1"/>
  <c r="E145" i="1"/>
  <c r="C192" i="1" l="1"/>
  <c r="C191" i="1" s="1"/>
  <c r="C190" i="1" s="1"/>
  <c r="D192" i="1"/>
  <c r="D191" i="1" s="1"/>
  <c r="D190" i="1" s="1"/>
  <c r="E192" i="1"/>
  <c r="E191" i="1" s="1"/>
  <c r="E190" i="1" s="1"/>
  <c r="F192" i="1"/>
  <c r="F191" i="1" s="1"/>
  <c r="F190" i="1" s="1"/>
  <c r="G192" i="1"/>
  <c r="G191" i="1" s="1"/>
  <c r="G190" i="1" s="1"/>
  <c r="C186" i="1"/>
  <c r="C185" i="1" s="1"/>
  <c r="C184" i="1" s="1"/>
  <c r="D186" i="1"/>
  <c r="D185" i="1" s="1"/>
  <c r="D184" i="1" s="1"/>
  <c r="E186" i="1"/>
  <c r="E185" i="1" s="1"/>
  <c r="E184" i="1" s="1"/>
  <c r="F186" i="1"/>
  <c r="F185" i="1" s="1"/>
  <c r="F184" i="1" s="1"/>
  <c r="G186" i="1"/>
  <c r="G185" i="1" s="1"/>
  <c r="G184" i="1" s="1"/>
  <c r="C188" i="1"/>
  <c r="C187" i="1" s="1"/>
  <c r="D188" i="1"/>
  <c r="D187" i="1" s="1"/>
  <c r="E188" i="1"/>
  <c r="E187" i="1" s="1"/>
  <c r="F188" i="1"/>
  <c r="F187" i="1" s="1"/>
  <c r="G188" i="1"/>
  <c r="G187" i="1" s="1"/>
  <c r="C180" i="1"/>
  <c r="C179" i="1" s="1"/>
  <c r="C15" i="1" s="1"/>
  <c r="D180" i="1"/>
  <c r="D179" i="1" s="1"/>
  <c r="D15" i="1" s="1"/>
  <c r="E180" i="1"/>
  <c r="E179" i="1" s="1"/>
  <c r="E15" i="1" s="1"/>
  <c r="F180" i="1"/>
  <c r="F179" i="1" s="1"/>
  <c r="F15" i="1" s="1"/>
  <c r="G180" i="1"/>
  <c r="G179" i="1" s="1"/>
  <c r="G15" i="1" s="1"/>
  <c r="C174" i="1"/>
  <c r="C173" i="1" s="1"/>
  <c r="C172" i="1" s="1"/>
  <c r="D174" i="1"/>
  <c r="D173" i="1" s="1"/>
  <c r="D172" i="1" s="1"/>
  <c r="E174" i="1"/>
  <c r="E173" i="1" s="1"/>
  <c r="E172" i="1" s="1"/>
  <c r="F174" i="1"/>
  <c r="F173" i="1" s="1"/>
  <c r="F172" i="1" s="1"/>
  <c r="G174" i="1"/>
  <c r="G173" i="1" s="1"/>
  <c r="G172" i="1" s="1"/>
  <c r="C175" i="1"/>
  <c r="D175" i="1"/>
  <c r="E175" i="1"/>
  <c r="F175" i="1"/>
  <c r="G175" i="1"/>
  <c r="C166" i="1"/>
  <c r="C19" i="1" s="1"/>
  <c r="D166" i="1"/>
  <c r="D19" i="1" s="1"/>
  <c r="E166" i="1"/>
  <c r="F166" i="1"/>
  <c r="F19" i="1" s="1"/>
  <c r="G166" i="1"/>
  <c r="G19" i="1" s="1"/>
  <c r="C168" i="1"/>
  <c r="C167" i="1" s="1"/>
  <c r="C13" i="1" s="1"/>
  <c r="D167" i="1"/>
  <c r="D13" i="1" s="1"/>
  <c r="E168" i="1"/>
  <c r="E167" i="1" s="1"/>
  <c r="E13" i="1" s="1"/>
  <c r="F168" i="1"/>
  <c r="F167" i="1" s="1"/>
  <c r="F13" i="1" s="1"/>
  <c r="G168" i="1"/>
  <c r="G167" i="1" s="1"/>
  <c r="G13" i="1" s="1"/>
  <c r="C158" i="1"/>
  <c r="D158" i="1"/>
  <c r="E158" i="1"/>
  <c r="F158" i="1"/>
  <c r="G158" i="1"/>
  <c r="C152" i="1"/>
  <c r="C151" i="1" s="1"/>
  <c r="D152" i="1"/>
  <c r="E152" i="1"/>
  <c r="F152" i="1"/>
  <c r="G152" i="1"/>
  <c r="C145" i="1"/>
  <c r="D145" i="1"/>
  <c r="F145" i="1"/>
  <c r="G145" i="1"/>
  <c r="C139" i="1"/>
  <c r="D139" i="1"/>
  <c r="E139" i="1"/>
  <c r="F139" i="1"/>
  <c r="G139" i="1"/>
  <c r="C135" i="1"/>
  <c r="D135" i="1"/>
  <c r="E135" i="1"/>
  <c r="F135" i="1"/>
  <c r="G135" i="1"/>
  <c r="C129" i="1"/>
  <c r="D129" i="1"/>
  <c r="E129" i="1"/>
  <c r="F129" i="1"/>
  <c r="G129" i="1"/>
  <c r="C118" i="1"/>
  <c r="C108" i="1" s="1"/>
  <c r="D118" i="1"/>
  <c r="E118" i="1"/>
  <c r="F118" i="1"/>
  <c r="F108" i="1" s="1"/>
  <c r="G118" i="1"/>
  <c r="G108" i="1" s="1"/>
  <c r="D108" i="1"/>
  <c r="E108" i="1"/>
  <c r="C104" i="1"/>
  <c r="D104" i="1"/>
  <c r="D95" i="1" s="1"/>
  <c r="E104" i="1"/>
  <c r="E95" i="1" s="1"/>
  <c r="F104" i="1"/>
  <c r="F95" i="1" s="1"/>
  <c r="G104" i="1"/>
  <c r="G95" i="1" s="1"/>
  <c r="C95" i="1"/>
  <c r="C88" i="1"/>
  <c r="D88" i="1"/>
  <c r="E88" i="1"/>
  <c r="F88" i="1"/>
  <c r="G88" i="1"/>
  <c r="C77" i="1"/>
  <c r="C76" i="1" s="1"/>
  <c r="D77" i="1"/>
  <c r="D76" i="1" s="1"/>
  <c r="E77" i="1"/>
  <c r="E76" i="1" s="1"/>
  <c r="F77" i="1"/>
  <c r="F76" i="1" s="1"/>
  <c r="G77" i="1"/>
  <c r="G76" i="1" s="1"/>
  <c r="C72" i="1"/>
  <c r="D72" i="1"/>
  <c r="D16" i="1" s="1"/>
  <c r="E72" i="1"/>
  <c r="E16" i="1" s="1"/>
  <c r="F72" i="1"/>
  <c r="F16" i="1" s="1"/>
  <c r="G72" i="1"/>
  <c r="G16" i="1" s="1"/>
  <c r="C70" i="1"/>
  <c r="C69" i="1" s="1"/>
  <c r="C12" i="1" s="1"/>
  <c r="D70" i="1"/>
  <c r="D69" i="1" s="1"/>
  <c r="D12" i="1" s="1"/>
  <c r="E70" i="1"/>
  <c r="E69" i="1" s="1"/>
  <c r="E12" i="1" s="1"/>
  <c r="F70" i="1"/>
  <c r="F69" i="1" s="1"/>
  <c r="F12" i="1" s="1"/>
  <c r="G70" i="1"/>
  <c r="G69" i="1" s="1"/>
  <c r="G12" i="1" s="1"/>
  <c r="C66" i="1"/>
  <c r="D66" i="1"/>
  <c r="E66" i="1"/>
  <c r="C59" i="1"/>
  <c r="D59" i="1"/>
  <c r="E59" i="1"/>
  <c r="F59" i="1"/>
  <c r="G59" i="1"/>
  <c r="C57" i="1"/>
  <c r="D57" i="1"/>
  <c r="E57" i="1"/>
  <c r="F57" i="1"/>
  <c r="G57" i="1"/>
  <c r="C34" i="1"/>
  <c r="D34" i="1"/>
  <c r="E34" i="1"/>
  <c r="F34" i="1"/>
  <c r="G34" i="1"/>
  <c r="C32" i="1"/>
  <c r="D32" i="1"/>
  <c r="E32" i="1"/>
  <c r="F32" i="1"/>
  <c r="G32" i="1"/>
  <c r="C16" i="1"/>
  <c r="F18" i="1"/>
  <c r="E19" i="1"/>
  <c r="C25" i="1"/>
  <c r="D25" i="1"/>
  <c r="E25" i="1"/>
  <c r="F25" i="1"/>
  <c r="G25" i="1"/>
  <c r="C79" i="2"/>
  <c r="E79" i="2"/>
  <c r="F79" i="2"/>
  <c r="D66" i="2"/>
  <c r="E66" i="2"/>
  <c r="F66" i="2"/>
  <c r="C62" i="2"/>
  <c r="D62" i="2"/>
  <c r="E62" i="2"/>
  <c r="F62" i="2"/>
  <c r="C58" i="2"/>
  <c r="C57" i="2" s="1"/>
  <c r="D58" i="2"/>
  <c r="D57" i="2" s="1"/>
  <c r="E58" i="2"/>
  <c r="E57" i="2" s="1"/>
  <c r="F58" i="2"/>
  <c r="C55" i="2"/>
  <c r="D55" i="2"/>
  <c r="E55" i="2"/>
  <c r="F55" i="2"/>
  <c r="C53" i="2"/>
  <c r="C52" i="2" s="1"/>
  <c r="D53" i="2"/>
  <c r="D52" i="2" s="1"/>
  <c r="E53" i="2"/>
  <c r="F53" i="2"/>
  <c r="C29" i="2"/>
  <c r="C28" i="2" s="1"/>
  <c r="D29" i="2"/>
  <c r="D28" i="2" s="1"/>
  <c r="E29" i="2"/>
  <c r="F29" i="2"/>
  <c r="C24" i="2"/>
  <c r="D24" i="2"/>
  <c r="E24" i="2"/>
  <c r="F24" i="2"/>
  <c r="C17" i="2"/>
  <c r="C16" i="2" s="1"/>
  <c r="D17" i="2"/>
  <c r="D16" i="2" s="1"/>
  <c r="E17" i="2"/>
  <c r="F17" i="2"/>
  <c r="C10" i="2"/>
  <c r="D10" i="2"/>
  <c r="E10" i="2"/>
  <c r="F10" i="2"/>
  <c r="G18" i="1" l="1"/>
  <c r="C18" i="1"/>
  <c r="G151" i="1"/>
  <c r="F52" i="2"/>
  <c r="D65" i="2"/>
  <c r="D64" i="2" s="1"/>
  <c r="C65" i="2"/>
  <c r="C64" i="2" s="1"/>
  <c r="F65" i="2"/>
  <c r="F64" i="2" s="1"/>
  <c r="F17" i="1"/>
  <c r="F75" i="1"/>
  <c r="D171" i="1"/>
  <c r="D170" i="1" s="1"/>
  <c r="D14" i="1"/>
  <c r="E75" i="1"/>
  <c r="E17" i="1"/>
  <c r="D24" i="1"/>
  <c r="D10" i="1" s="1"/>
  <c r="E18" i="1"/>
  <c r="G24" i="1"/>
  <c r="G10" i="1" s="1"/>
  <c r="C24" i="1"/>
  <c r="C10" i="1" s="1"/>
  <c r="D18" i="1"/>
  <c r="D128" i="1"/>
  <c r="D151" i="1"/>
  <c r="E151" i="1"/>
  <c r="F151" i="1"/>
  <c r="G171" i="1"/>
  <c r="G170" i="1" s="1"/>
  <c r="G14" i="1"/>
  <c r="E14" i="1"/>
  <c r="E171" i="1"/>
  <c r="E170" i="1" s="1"/>
  <c r="C171" i="1"/>
  <c r="C170" i="1" s="1"/>
  <c r="C14" i="1"/>
  <c r="F171" i="1"/>
  <c r="F170" i="1" s="1"/>
  <c r="F14" i="1"/>
  <c r="E128" i="1"/>
  <c r="F128" i="1"/>
  <c r="G128" i="1"/>
  <c r="C128" i="1"/>
  <c r="G87" i="1"/>
  <c r="C87" i="1"/>
  <c r="D87" i="1"/>
  <c r="E87" i="1"/>
  <c r="F87" i="1"/>
  <c r="C75" i="1"/>
  <c r="C17" i="1"/>
  <c r="G75" i="1"/>
  <c r="G17" i="1"/>
  <c r="D75" i="1"/>
  <c r="D17" i="1"/>
  <c r="F24" i="1"/>
  <c r="F10" i="1" s="1"/>
  <c r="E24" i="1"/>
  <c r="E10" i="1" s="1"/>
  <c r="F16" i="2"/>
  <c r="F15" i="2" s="1"/>
  <c r="E16" i="2"/>
  <c r="E15" i="2" s="1"/>
  <c r="E52" i="2"/>
  <c r="E51" i="2" s="1"/>
  <c r="F57" i="2"/>
  <c r="E65" i="2"/>
  <c r="E64" i="2" s="1"/>
  <c r="D51" i="2"/>
  <c r="C51" i="2"/>
  <c r="D15" i="2"/>
  <c r="C15" i="2"/>
  <c r="F51" i="2" l="1"/>
  <c r="F9" i="2" s="1"/>
  <c r="F8" i="2" s="1"/>
  <c r="E9" i="2"/>
  <c r="E8" i="2" s="1"/>
  <c r="D9" i="2"/>
  <c r="D8" i="2" s="1"/>
  <c r="F86" i="1"/>
  <c r="F51" i="1" s="1"/>
  <c r="F43" i="1" s="1"/>
  <c r="F42" i="1" s="1"/>
  <c r="F11" i="1" s="1"/>
  <c r="F21" i="1" s="1"/>
  <c r="F20" i="1" s="1"/>
  <c r="D86" i="1"/>
  <c r="D51" i="1" s="1"/>
  <c r="D43" i="1" s="1"/>
  <c r="D42" i="1" s="1"/>
  <c r="D11" i="1" s="1"/>
  <c r="D21" i="1" s="1"/>
  <c r="D20" i="1" s="1"/>
  <c r="E86" i="1"/>
  <c r="E51" i="1" s="1"/>
  <c r="E43" i="1" s="1"/>
  <c r="E42" i="1" s="1"/>
  <c r="E23" i="1" s="1"/>
  <c r="E22" i="1" s="1"/>
  <c r="C86" i="1"/>
  <c r="C51" i="1" s="1"/>
  <c r="C43" i="1" s="1"/>
  <c r="C42" i="1" s="1"/>
  <c r="C23" i="1" s="1"/>
  <c r="C22" i="1" s="1"/>
  <c r="G86" i="1"/>
  <c r="G51" i="1" s="1"/>
  <c r="G43" i="1" s="1"/>
  <c r="G42" i="1" s="1"/>
  <c r="G23" i="1" s="1"/>
  <c r="G22" i="1" s="1"/>
  <c r="C9" i="2"/>
  <c r="C8" i="2" s="1"/>
  <c r="F23" i="1" l="1"/>
  <c r="F22" i="1" s="1"/>
  <c r="F84" i="1"/>
  <c r="E84" i="1"/>
  <c r="E11" i="1"/>
  <c r="E21" i="1" s="1"/>
  <c r="E20" i="1" s="1"/>
  <c r="D9" i="1"/>
  <c r="D8" i="1" s="1"/>
  <c r="D23" i="1"/>
  <c r="D22" i="1" s="1"/>
  <c r="D84" i="1"/>
  <c r="G11" i="1"/>
  <c r="G21" i="1" s="1"/>
  <c r="G20" i="1" s="1"/>
  <c r="G84" i="1"/>
  <c r="C84" i="1"/>
  <c r="C11" i="1"/>
  <c r="F9" i="1"/>
  <c r="F8" i="1" s="1"/>
  <c r="E9" i="1" l="1"/>
  <c r="E8" i="1" s="1"/>
  <c r="G9" i="1"/>
  <c r="G8" i="1" s="1"/>
  <c r="C9" i="1"/>
  <c r="C8" i="1" s="1"/>
  <c r="C21" i="1"/>
  <c r="C20" i="1" s="1"/>
</calcChain>
</file>

<file path=xl/sharedStrings.xml><?xml version="1.0" encoding="utf-8"?>
<sst xmlns="http://schemas.openxmlformats.org/spreadsheetml/2006/main" count="476" uniqueCount="418">
  <si>
    <t>Cod</t>
  </si>
  <si>
    <t>Denumire indicator</t>
  </si>
  <si>
    <t>Credite de angajament</t>
  </si>
  <si>
    <t>Credite bugetare anuale aprobate la finele perioadei de raportare</t>
  </si>
  <si>
    <t>Credite bugetare trimestriale cumulate</t>
  </si>
  <si>
    <t>Plati efectuate cumulat</t>
  </si>
  <si>
    <t>Plati efectuate luna curenta</t>
  </si>
  <si>
    <t xml:space="preserve">B        </t>
  </si>
  <si>
    <t>4"</t>
  </si>
  <si>
    <t>50. 05</t>
  </si>
  <si>
    <t xml:space="preserve">CHELTUIELI- TOTAL      </t>
  </si>
  <si>
    <t>50.05.01</t>
  </si>
  <si>
    <t>CHELTUIELI CURENTE</t>
  </si>
  <si>
    <t>50.05.10</t>
  </si>
  <si>
    <t>TITLUL I CHELTUIELI DE PERSONAL</t>
  </si>
  <si>
    <t>50.05.20</t>
  </si>
  <si>
    <t>TITLUL II BUNURI SI SERVICII</t>
  </si>
  <si>
    <t>50.05.30</t>
  </si>
  <si>
    <t>TITLUL III DOBANZI</t>
  </si>
  <si>
    <t>TITLUL VI TRANSFERURI INTRE UNITATI ALE ADMINISTRATIEI PUBLICE</t>
  </si>
  <si>
    <t>50.05.57</t>
  </si>
  <si>
    <t>TITLUL IX ASISTENTA SOCIALA</t>
  </si>
  <si>
    <t>66.05.58</t>
  </si>
  <si>
    <t>TITLUL X PROIECTE CU FINANTARE DIN FONDURI EXTERNE NERAMBURSABILE AFERENTE CADRULUI FINANCIAR 2014-2020</t>
  </si>
  <si>
    <t xml:space="preserve">TITLUL XI ALTE CHELTUIELI </t>
  </si>
  <si>
    <t>50.05.70</t>
  </si>
  <si>
    <t>CHELTUIELI DE CAPITAL</t>
  </si>
  <si>
    <t>50.05.71</t>
  </si>
  <si>
    <t>TITLUL XII ACTIVE NEFINANCIARE</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</si>
  <si>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</si>
  <si>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</si>
  <si>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</si>
  <si>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</si>
  <si>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</si>
  <si>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</si>
  <si>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</si>
  <si>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</si>
  <si>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</si>
  <si>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</si>
  <si>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</si>
  <si>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</si>
  <si>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Sporuri pentru conditii de munca</t>
  </si>
  <si>
    <t>66.05.10.01.12</t>
  </si>
  <si>
    <t>Indemnizatii platite unor persoane din afara unitatii</t>
  </si>
  <si>
    <t>66.05.10.01.13</t>
  </si>
  <si>
    <t>Indemnizatii de delegare</t>
  </si>
  <si>
    <t>Indemnizatii de detasare</t>
  </si>
  <si>
    <t>66.05.10.01.30</t>
  </si>
  <si>
    <t>Alte drepturi salariale in bani</t>
  </si>
  <si>
    <t>Cheltuieli salariale in natura</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</si>
  <si>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</si>
  <si>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</si>
  <si>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</si>
  <si>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</si>
  <si>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</si>
  <si>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</si>
  <si>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</si>
  <si>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</si>
  <si>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</si>
  <si>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</si>
  <si>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</si>
  <si>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</si>
  <si>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Contributii pentru concedii si indemnizatii</t>
  </si>
  <si>
    <t>Contributia asiguratorie pentru munca</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</si>
  <si>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</si>
  <si>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</si>
  <si>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</si>
  <si>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</si>
  <si>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</si>
  <si>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</si>
  <si>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</si>
  <si>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</si>
  <si>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</si>
  <si>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</si>
  <si>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</si>
  <si>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</si>
  <si>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</si>
  <si>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</si>
  <si>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</si>
  <si>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</si>
  <si>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</si>
  <si>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</si>
  <si>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</si>
  <si>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</si>
  <si>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</si>
  <si>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</si>
  <si>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</si>
  <si>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</si>
  <si>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</si>
  <si>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</si>
  <si>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</si>
  <si>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</si>
  <si>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</si>
  <si>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</si>
  <si>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</si>
  <si>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</si>
  <si>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</si>
  <si>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</si>
  <si>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</si>
  <si>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</si>
  <si>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</si>
  <si>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</si>
  <si>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</si>
  <si>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</si>
  <si>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</si>
  <si>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</si>
  <si>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</si>
  <si>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</si>
  <si>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66.05.20.30</t>
  </si>
  <si>
    <t>Alte cheltuieli</t>
  </si>
  <si>
    <t>66.05.20.30.04</t>
  </si>
  <si>
    <t>Chirii</t>
  </si>
  <si>
    <t>66.05.20.30.30</t>
  </si>
  <si>
    <t>Alte cheltuieli cu bunuri si servicii</t>
  </si>
  <si>
    <t>66.05.30</t>
  </si>
  <si>
    <t>66.05.30.03</t>
  </si>
  <si>
    <t>Alte dobanzi</t>
  </si>
  <si>
    <t>66.05.30.03.02</t>
  </si>
  <si>
    <t>Dobanda datorata trezoreriei statului</t>
  </si>
  <si>
    <t>Despagubiri civile</t>
  </si>
  <si>
    <t>Sume aferente persoanelor cu handicap neincadrate</t>
  </si>
  <si>
    <t>66.05.70</t>
  </si>
  <si>
    <t>66.05.71</t>
  </si>
  <si>
    <t>66.05.71.01</t>
  </si>
  <si>
    <t>Active fixe</t>
  </si>
  <si>
    <t>Constructii</t>
  </si>
  <si>
    <t>66.05.71.01.02</t>
  </si>
  <si>
    <t>Masini, echipamente si mijloace de transport</t>
  </si>
  <si>
    <t>66.05.71.01.03</t>
  </si>
  <si>
    <t>Mobilier, aparatura birotica si alte active corporale</t>
  </si>
  <si>
    <t>66.05.71.01.30</t>
  </si>
  <si>
    <t>Alte active fixe</t>
  </si>
  <si>
    <t>Reparatii capitale aferente activelor fixe</t>
  </si>
  <si>
    <t>Administratia centrala</t>
  </si>
  <si>
    <t>66.05.02</t>
  </si>
  <si>
    <t>Servicii publice descentralizate, din care:</t>
  </si>
  <si>
    <t xml:space="preserve"> Plati efectuate in anii precedenti si recuperate in anul curent</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</si>
  <si>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</si>
  <si>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</si>
  <si>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</si>
  <si>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</si>
  <si>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</si>
  <si>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</si>
  <si>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xml:space="preserve">    ~  cost volum-rezultat</t>
  </si>
  <si>
    <t xml:space="preserve">    ~  cost volum</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</si>
  <si>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</si>
  <si>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</si>
  <si>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</si>
  <si>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</si>
  <si>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</si>
  <si>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</si>
  <si>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</si>
  <si>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</si>
  <si>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</si>
  <si>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</si>
  <si>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</si>
  <si>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</si>
  <si>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</si>
  <si>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</si>
  <si>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</si>
  <si>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</si>
  <si>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</si>
  <si>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</si>
  <si>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</si>
  <si>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</si>
  <si>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</si>
  <si>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</si>
  <si>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</si>
  <si>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</si>
  <si>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</si>
  <si>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</si>
  <si>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</si>
  <si>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</si>
  <si>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</si>
  <si>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</si>
  <si>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</si>
  <si>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</si>
  <si>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</si>
  <si>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</si>
  <si>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</si>
  <si>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</si>
  <si>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</si>
  <si>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</si>
  <si>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 xml:space="preserve">  - centre de permanenta</t>
  </si>
  <si>
    <t>66.05.04.02</t>
  </si>
  <si>
    <t>Asistenta medicala  pentru specialitati clinice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</si>
  <si>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</si>
  <si>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</si>
  <si>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</si>
  <si>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</si>
  <si>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</si>
  <si>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</si>
  <si>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</si>
  <si>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</si>
  <si>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</si>
  <si>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</si>
  <si>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</si>
  <si>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</si>
  <si>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</si>
  <si>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</si>
  <si>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</si>
  <si>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</si>
  <si>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</si>
  <si>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</si>
  <si>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</si>
  <si>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</si>
  <si>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</si>
  <si>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</si>
  <si>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</si>
  <si>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</si>
  <si>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</si>
  <si>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</si>
  <si>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</si>
  <si>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</si>
  <si>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TRANSFERURI CURENTE</t>
  </si>
  <si>
    <t>Transferuri din bugetul fondului national unic de asigurări sociale de sănătate către unitățile sanitare pentru acoperirea creșterilor salariale</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</si>
  <si>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</si>
  <si>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</si>
  <si>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</si>
  <si>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</si>
  <si>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</si>
  <si>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</si>
  <si>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</si>
  <si>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</si>
  <si>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</si>
  <si>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</si>
  <si>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</si>
  <si>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Asistenta sociala in caz de boli</t>
  </si>
  <si>
    <t>68.05.06</t>
  </si>
  <si>
    <t>Asistenta sociala pentru familie si copii</t>
  </si>
  <si>
    <t xml:space="preserve"> Plati efectuate in anii precedenti si recuperate in anul curent - Asistenta sociala</t>
  </si>
  <si>
    <t>66.05.58.01</t>
  </si>
  <si>
    <t xml:space="preserve">Alte programe comunitare finantate in perioada 2014-2020 </t>
  </si>
  <si>
    <t>66.05.58.01.01</t>
  </si>
  <si>
    <t>Finantare nationala</t>
  </si>
  <si>
    <t>66.05.58.01.02</t>
  </si>
  <si>
    <t>Finantare externa nerambursabila</t>
  </si>
  <si>
    <t>66.05.58.15</t>
  </si>
  <si>
    <t>Cheltuieli neeligibile</t>
  </si>
  <si>
    <t>66.05.58.15.01</t>
  </si>
  <si>
    <t>FONDURI EXTERNE NERAMBURSABILE</t>
  </si>
  <si>
    <t>50.08</t>
  </si>
  <si>
    <t>50.08.01</t>
  </si>
  <si>
    <t>50.08.10</t>
  </si>
  <si>
    <t>50.08.20</t>
  </si>
  <si>
    <t>Alte chelutuieli in domeniul sanatatii</t>
  </si>
  <si>
    <t>Alte institutii si actiuni sanitare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</si>
  <si>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</si>
  <si>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</si>
  <si>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</si>
  <si>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</si>
  <si>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</si>
  <si>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</si>
  <si>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</si>
  <si>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</si>
  <si>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</si>
  <si>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</si>
  <si>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</si>
  <si>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</si>
  <si>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</si>
  <si>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</si>
  <si>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</si>
  <si>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</si>
  <si>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</si>
  <si>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</si>
  <si>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</si>
  <si>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</si>
  <si>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</si>
  <si>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</si>
  <si>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</si>
  <si>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</si>
  <si>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</si>
  <si>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</si>
  <si>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</si>
  <si>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20.03.03.03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</si>
  <si>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</si>
  <si>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</si>
  <si>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</si>
  <si>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</si>
  <si>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</si>
  <si>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</si>
  <si>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</si>
  <si>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</si>
  <si>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20.05.07.01</t>
  </si>
  <si>
    <t>Contributii pentru concedii si indemnizatii de la persoane juridice sau fizice</t>
  </si>
  <si>
    <t>20.05.07.02</t>
  </si>
  <si>
    <t>Contributii pentru concedii si indemnizatii datorate de persoanele aflate in somaj</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</si>
  <si>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</si>
  <si>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</si>
  <si>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</si>
  <si>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</si>
  <si>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</si>
  <si>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</si>
  <si>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</si>
  <si>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</si>
  <si>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</si>
  <si>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</si>
  <si>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</si>
  <si>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</si>
  <si>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</si>
  <si>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</si>
  <si>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</si>
  <si>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</si>
  <si>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</si>
  <si>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</si>
  <si>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</si>
  <si>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</si>
  <si>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</si>
  <si>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</si>
  <si>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</si>
  <si>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</si>
  <si>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</si>
  <si>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</si>
  <si>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</si>
  <si>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</si>
  <si>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</si>
  <si>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</si>
  <si>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</si>
  <si>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</si>
  <si>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</si>
  <si>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</si>
  <si>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</si>
  <si>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</si>
  <si>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</si>
  <si>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</si>
  <si>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</si>
  <si>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</si>
  <si>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</si>
  <si>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</si>
  <si>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</si>
  <si>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</si>
  <si>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</si>
  <si>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</si>
  <si>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</si>
  <si>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</si>
  <si>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</si>
  <si>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</si>
  <si>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</si>
  <si>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</si>
  <si>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</si>
  <si>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</si>
  <si>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</si>
  <si>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</si>
  <si>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</si>
  <si>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</si>
  <si>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</si>
  <si>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</si>
  <si>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</si>
  <si>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</si>
  <si>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</si>
  <si>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</si>
  <si>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</si>
  <si>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</si>
  <si>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</si>
  <si>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</si>
  <si>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</si>
  <si>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</si>
  <si>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</si>
  <si>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</si>
  <si>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</si>
  <si>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</si>
  <si>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</si>
  <si>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</si>
  <si>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</si>
  <si>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</si>
  <si>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</si>
  <si>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</si>
  <si>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</si>
  <si>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</si>
  <si>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</si>
  <si>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</si>
  <si>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</si>
  <si>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</si>
  <si>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</si>
  <si>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</si>
  <si>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</si>
  <si>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</si>
  <si>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</si>
  <si>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</si>
  <si>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</si>
  <si>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</si>
  <si>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</si>
  <si>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</si>
  <si>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</si>
  <si>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</si>
  <si>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</si>
  <si>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</si>
  <si>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</si>
  <si>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</si>
  <si>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</si>
  <si>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</si>
  <si>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</si>
  <si>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</si>
  <si>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</si>
  <si>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</si>
  <si>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</si>
  <si>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</si>
  <si>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</si>
  <si>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</si>
  <si>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</si>
  <si>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</si>
  <si>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</si>
  <si>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</si>
  <si>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Raspundem de realitatea si exactitatea datelor</t>
  </si>
  <si>
    <t>Presedinte - Director General</t>
  </si>
  <si>
    <t xml:space="preserve">lei </t>
  </si>
  <si>
    <t xml:space="preserve"> lei</t>
  </si>
  <si>
    <t xml:space="preserve"> Contributii platite de angajator in numele angajatului</t>
  </si>
  <si>
    <t>Ec.Ilisuan Camelia</t>
  </si>
  <si>
    <t>Director Economic</t>
  </si>
  <si>
    <t>Ec.Ratiu Mircea Ioan</t>
  </si>
  <si>
    <t>CASA DE ASIGURARI DE SANATATE BISTRITA-NASAUD</t>
  </si>
  <si>
    <t>CONT DE EXECUTIE CHELTUIELI IUNIE  2018</t>
  </si>
  <si>
    <t>CONT DE EXECUTIE VENITURI IUNIE 2018</t>
  </si>
  <si>
    <t>21.29</t>
  </si>
  <si>
    <t>Contribuția de asigurări sociale de sănătate datorată de persoanele fizice care realizează venituri în baza contractelor de activitate sportivă</t>
  </si>
  <si>
    <t>Nr.  12992       /12,07,2018</t>
  </si>
  <si>
    <t>Nr.12992 /12,07,2018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</si>
</sst>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l_e_i_-;\-* #,##0.00\ _l_e_i_-;_-* &quot;-&quot;??\ _l_e_i_-;_-@_-"/>
    <numFmt numFmtId="164" formatCode="#,##0.0"/>
    <numFmt numFmtId="165" formatCode="#,##0.00_ ;[Red]\-#,##0.00\ "/>
  </numFmts>
  <fonts count="30" x14ac:knownFonts="1">
    <font>
      <sz val="10"/>
      <name val="Arial"/>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sz val="10"/>
      <name val="Arial"/>
      <family val="2"/>
      <charset val="238"/>
    </font>
    <font>
      <i/>
      <sz val="10"/>
      <name val="Palatino Linotype"/>
      <family val="1"/>
      <charset val="238"/>
    </font>
    <font>
      <b/>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0"/>
      <name val="Arial"/>
      <family val="2"/>
    </font>
    <font>
      <sz val="12"/>
      <name val="Arial"/>
      <family val="2"/>
    </font>
    <font>
      <b/>
      <i/>
      <sz val="10"/>
      <name val="Arial"/>
      <family val="2"/>
    </font>
    <font>
      <b/>
      <i/>
      <sz val="14"/>
      <name val="Arial"/>
      <family val="2"/>
    </font>
    <font>
      <b/>
      <sz val="10"/>
      <name val="Arial"/>
      <family val="2"/>
    </font>
    <font>
      <b/>
      <sz val="9"/>
      <name val="Arial"/>
      <family val="2"/>
    </font>
    <font>
      <b/>
      <sz val="10"/>
      <name val="Arial"/>
      <family val="2"/>
      <charset val="238"/>
    </font>
    <font>
      <b/>
      <sz val="9"/>
      <name val="Arial"/>
      <family val="2"/>
      <charset val="238"/>
    </font>
    <font>
      <sz val="9"/>
      <name val="Arial"/>
      <family val="2"/>
      <charset val="238"/>
    </font>
    <font>
      <sz val="11"/>
      <name val="Times New Roman CE"/>
      <charset val="238"/>
    </font>
    <font>
      <b/>
      <sz val="11"/>
      <name val="Times New Roman CE"/>
    </font>
    <font>
      <sz val="11"/>
      <name val="Calibri"/>
      <family val="2"/>
      <charset val="238"/>
    </font>
    <font>
      <sz val="10"/>
      <color indexed="8"/>
      <name val="Arial"/>
      <family val="2"/>
    </font>
    <font>
      <sz val="11"/>
      <name val="Arial"/>
      <family val="2"/>
      <charset val="238"/>
    </font>
    <font>
      <i/>
      <sz val="11"/>
      <name val="Arial"/>
      <family val="2"/>
    </font>
    <font>
      <sz val="11"/>
      <name val="Arial"/>
      <family val="2"/>
    </font>
    <font>
      <b/>
      <sz val="11"/>
      <name val="Arial"/>
      <family val="2"/>
      <charset val="238"/>
    </font>
  </fonts>
  <fills count="2">
    <fill>
      <patternFill patternType="none"/>
    </fill>
    <fill>
      <patternFill patternType="gray125"/>
    </fill>
  </fills>
  <borders count="4">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hair">
        <color indexed="8"/>
      </top>
      <bottom style="hair">
        <color indexed="8"/>
      </bottom>
      <diagonal/>
    </border>
  </borders>
  <cellStyleXfs count="14">
    <xf numFmtId="0" fontId="0" fillId="0" borderId="0"/>
    <xf numFmtId="0" fontId="6" fillId="0" borderId="0"/>
    <xf numFmtId="0" fontId="6" fillId="0" borderId="0"/>
    <xf numFmtId="0" fontId="1" fillId="0" borderId="0"/>
    <xf numFmtId="0" fontId="1" fillId="0" borderId="0"/>
    <xf numFmtId="43" fontId="13" fillId="0" borderId="0" applyFont="0" applyFill="0" applyBorder="0" applyAlignment="0" applyProtection="0"/>
    <xf numFmtId="3" fontId="6" fillId="0" borderId="0"/>
    <xf numFmtId="0" fontId="13" fillId="0" borderId="0"/>
    <xf numFmtId="0" fontId="13" fillId="0" borderId="0"/>
    <xf numFmtId="0" fontId="13" fillId="0" borderId="0"/>
    <xf numFmtId="0" fontId="14" fillId="0" borderId="0"/>
    <xf numFmtId="9" fontId="13" fillId="0" borderId="0" applyFont="0" applyFill="0" applyBorder="0" applyAlignment="0" applyProtection="0"/>
    <xf numFmtId="0" fontId="13" fillId="0" borderId="0"/>
    <xf numFmtId="0" fontId="6" fillId="0" borderId="0"/>
  </cellStyleXfs>
  <cellXfs count="132">
    <xf numFmtId="0" fontId="0" fillId="0" borderId="0" xfId="0"/>
    <xf numFmtId="49" fontId="2" fillId="0" borderId="0" xfId="0" applyNumberFormat="1" applyFont="1" applyFill="1" applyBorder="1" applyAlignment="1">
      <alignment vertical="top" wrapText="1"/>
    </xf>
    <xf numFmtId="3" fontId="3" fillId="0" borderId="0" xfId="0" applyNumberFormat="1" applyFont="1" applyFill="1" applyBorder="1" applyAlignment="1">
      <alignment horizontal="center"/>
    </xf>
    <xf numFmtId="3" fontId="2" fillId="0" borderId="0" xfId="0" applyNumberFormat="1" applyFont="1" applyFill="1" applyBorder="1"/>
    <xf numFmtId="0" fontId="2" fillId="0" borderId="0" xfId="0" applyFont="1" applyFill="1"/>
    <xf numFmtId="4" fontId="2" fillId="0" borderId="0" xfId="0" applyNumberFormat="1" applyFont="1" applyFill="1" applyBorder="1"/>
    <xf numFmtId="4" fontId="5" fillId="0" borderId="0" xfId="0" applyNumberFormat="1" applyFont="1" applyFill="1" applyBorder="1" applyAlignment="1">
      <alignment wrapText="1"/>
    </xf>
    <xf numFmtId="3" fontId="5" fillId="0" borderId="0" xfId="0" applyNumberFormat="1" applyFont="1" applyFill="1" applyBorder="1" applyAlignment="1">
      <alignment wrapText="1"/>
    </xf>
    <xf numFmtId="164" fontId="2" fillId="0" borderId="0" xfId="0" applyNumberFormat="1" applyFont="1" applyFill="1" applyBorder="1"/>
    <xf numFmtId="49" fontId="5" fillId="0" borderId="1"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49" fontId="5" fillId="0" borderId="1" xfId="0" applyNumberFormat="1" applyFont="1" applyFill="1" applyBorder="1" applyAlignment="1">
      <alignment horizontal="center" vertical="top" wrapText="1"/>
    </xf>
    <xf numFmtId="3" fontId="5" fillId="0" borderId="1" xfId="0" applyNumberFormat="1" applyFont="1" applyFill="1" applyBorder="1" applyAlignment="1">
      <alignment horizontal="center"/>
    </xf>
    <xf numFmtId="3" fontId="4" fillId="0" borderId="1" xfId="0" applyNumberFormat="1" applyFont="1" applyFill="1" applyBorder="1" applyAlignment="1">
      <alignment horizontal="center"/>
    </xf>
    <xf numFmtId="49" fontId="5" fillId="0" borderId="1" xfId="0" applyNumberFormat="1" applyFont="1" applyFill="1" applyBorder="1" applyAlignment="1">
      <alignment vertical="top" wrapText="1"/>
    </xf>
    <xf numFmtId="165" fontId="5" fillId="0" borderId="1" xfId="1" applyNumberFormat="1" applyFont="1" applyFill="1" applyBorder="1" applyAlignment="1" applyProtection="1">
      <alignment horizontal="left" wrapText="1"/>
    </xf>
    <xf numFmtId="4" fontId="5" fillId="0" borderId="0" xfId="0" applyNumberFormat="1" applyFont="1" applyFill="1"/>
    <xf numFmtId="0" fontId="5" fillId="0" borderId="0" xfId="0" applyFont="1" applyFill="1"/>
    <xf numFmtId="165" fontId="5" fillId="0" borderId="1" xfId="1" applyNumberFormat="1" applyFont="1" applyFill="1" applyBorder="1" applyAlignment="1">
      <alignment wrapText="1"/>
    </xf>
    <xf numFmtId="3" fontId="5" fillId="0" borderId="1" xfId="2" applyNumberFormat="1" applyFont="1" applyFill="1" applyBorder="1" applyAlignment="1">
      <alignment horizontal="right" wrapText="1"/>
    </xf>
    <xf numFmtId="49" fontId="5" fillId="0" borderId="1" xfId="0" applyNumberFormat="1" applyFont="1" applyFill="1" applyBorder="1" applyAlignment="1">
      <alignment horizontal="left" vertical="top" wrapText="1"/>
    </xf>
    <xf numFmtId="49" fontId="2" fillId="0" borderId="1" xfId="0" applyNumberFormat="1" applyFont="1" applyFill="1" applyBorder="1" applyAlignment="1">
      <alignment vertical="top" wrapText="1"/>
    </xf>
    <xf numFmtId="4" fontId="2" fillId="0" borderId="1" xfId="1" applyNumberFormat="1" applyFont="1" applyFill="1" applyBorder="1" applyAlignment="1">
      <alignment wrapText="1"/>
    </xf>
    <xf numFmtId="165" fontId="2" fillId="0" borderId="1" xfId="1" applyNumberFormat="1" applyFont="1" applyFill="1" applyBorder="1" applyAlignment="1">
      <alignment wrapText="1"/>
    </xf>
    <xf numFmtId="165" fontId="2" fillId="0" borderId="1" xfId="1"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5" fontId="7" fillId="0" borderId="1" xfId="1" applyNumberFormat="1" applyFont="1" applyFill="1" applyBorder="1" applyAlignment="1">
      <alignment wrapText="1"/>
    </xf>
    <xf numFmtId="49" fontId="2" fillId="0" borderId="1" xfId="0" applyNumberFormat="1" applyFont="1" applyFill="1" applyBorder="1" applyAlignment="1">
      <alignment horizontal="left" vertical="top" wrapText="1"/>
    </xf>
    <xf numFmtId="165" fontId="5" fillId="0" borderId="1" xfId="2" applyNumberFormat="1" applyFont="1" applyFill="1" applyBorder="1" applyAlignment="1">
      <alignment wrapText="1"/>
    </xf>
    <xf numFmtId="165" fontId="2" fillId="0" borderId="1" xfId="2" applyNumberFormat="1" applyFont="1" applyFill="1" applyBorder="1" applyAlignment="1">
      <alignment wrapText="1"/>
    </xf>
    <xf numFmtId="49" fontId="9" fillId="0" borderId="1" xfId="0" applyNumberFormat="1" applyFont="1" applyFill="1" applyBorder="1" applyAlignment="1">
      <alignment vertical="top" wrapText="1"/>
    </xf>
    <xf numFmtId="4" fontId="2" fillId="0" borderId="1" xfId="0" applyNumberFormat="1" applyFont="1" applyFill="1" applyBorder="1" applyAlignment="1" applyProtection="1">
      <alignment wrapText="1"/>
    </xf>
    <xf numFmtId="4" fontId="2" fillId="0" borderId="1" xfId="0" applyNumberFormat="1" applyFont="1" applyFill="1" applyBorder="1" applyAlignment="1" applyProtection="1">
      <alignment horizontal="left" wrapText="1"/>
    </xf>
    <xf numFmtId="4" fontId="5" fillId="0" borderId="1" xfId="0" applyNumberFormat="1" applyFont="1" applyFill="1" applyBorder="1" applyAlignment="1" applyProtection="1">
      <alignment horizontal="left" wrapText="1"/>
    </xf>
    <xf numFmtId="165" fontId="10" fillId="0" borderId="1" xfId="1" applyNumberFormat="1" applyFont="1" applyFill="1" applyBorder="1" applyAlignment="1">
      <alignment wrapText="1"/>
    </xf>
    <xf numFmtId="4" fontId="2" fillId="0" borderId="1" xfId="1" applyNumberFormat="1" applyFont="1" applyFill="1" applyBorder="1" applyAlignment="1" applyProtection="1">
      <alignment wrapText="1"/>
    </xf>
    <xf numFmtId="165" fontId="10" fillId="0" borderId="1" xfId="1" applyNumberFormat="1" applyFont="1" applyFill="1" applyBorder="1" applyAlignment="1">
      <alignment horizontal="left" vertical="center" wrapText="1"/>
    </xf>
    <xf numFmtId="165" fontId="11" fillId="0" borderId="1" xfId="2" applyNumberFormat="1" applyFont="1" applyFill="1" applyBorder="1" applyAlignment="1">
      <alignment horizontal="left" vertical="center" wrapText="1"/>
    </xf>
    <xf numFmtId="165" fontId="10" fillId="0" borderId="1" xfId="2" applyNumberFormat="1" applyFont="1" applyFill="1" applyBorder="1" applyAlignment="1">
      <alignment horizontal="left" vertical="center" wrapText="1"/>
    </xf>
    <xf numFmtId="3" fontId="2" fillId="0" borderId="1" xfId="0" applyNumberFormat="1" applyFont="1" applyFill="1" applyBorder="1" applyAlignment="1" applyProtection="1">
      <alignment vertical="top" wrapText="1"/>
    </xf>
    <xf numFmtId="165" fontId="5" fillId="0" borderId="1" xfId="3" applyNumberFormat="1" applyFont="1" applyFill="1" applyBorder="1" applyAlignment="1">
      <alignment vertical="top" wrapText="1"/>
    </xf>
    <xf numFmtId="165" fontId="5" fillId="0" borderId="1" xfId="4" applyNumberFormat="1" applyFont="1" applyFill="1" applyBorder="1" applyAlignment="1" applyProtection="1">
      <alignment vertical="top" wrapText="1"/>
    </xf>
    <xf numFmtId="4" fontId="2" fillId="0" borderId="1" xfId="0" applyNumberFormat="1" applyFont="1" applyFill="1" applyBorder="1"/>
    <xf numFmtId="4" fontId="2" fillId="0" borderId="1" xfId="0" applyNumberFormat="1" applyFont="1" applyFill="1" applyBorder="1" applyAlignment="1">
      <alignment horizontal="left" vertical="center" wrapText="1"/>
    </xf>
    <xf numFmtId="2" fontId="2" fillId="0" borderId="1" xfId="1" applyNumberFormat="1" applyFont="1" applyFill="1" applyBorder="1" applyAlignment="1">
      <alignment wrapText="1"/>
    </xf>
    <xf numFmtId="165" fontId="5" fillId="0" borderId="1" xfId="1" applyNumberFormat="1" applyFont="1" applyFill="1" applyBorder="1" applyAlignment="1"/>
    <xf numFmtId="165" fontId="2" fillId="0" borderId="1" xfId="1" applyNumberFormat="1" applyFont="1" applyFill="1" applyBorder="1" applyAlignment="1"/>
    <xf numFmtId="3" fontId="5" fillId="0" borderId="1" xfId="0" applyNumberFormat="1" applyFont="1" applyFill="1" applyBorder="1" applyAlignment="1">
      <alignment wrapText="1"/>
    </xf>
    <xf numFmtId="3" fontId="2" fillId="0" borderId="1" xfId="0" applyNumberFormat="1" applyFont="1" applyFill="1" applyBorder="1" applyAlignment="1">
      <alignment wrapText="1"/>
    </xf>
    <xf numFmtId="0" fontId="0" fillId="0" borderId="0" xfId="0" applyFill="1" applyAlignment="1">
      <alignment wrapText="1"/>
    </xf>
    <xf numFmtId="0" fontId="15" fillId="0" borderId="0" xfId="0" applyFont="1" applyFill="1" applyAlignment="1">
      <alignment horizontal="left"/>
    </xf>
    <xf numFmtId="4" fontId="16" fillId="0" borderId="0" xfId="0" applyNumberFormat="1" applyFont="1" applyFill="1" applyAlignment="1">
      <alignment horizontal="center"/>
    </xf>
    <xf numFmtId="0" fontId="0" fillId="0" borderId="0" xfId="0" applyFill="1"/>
    <xf numFmtId="4" fontId="0" fillId="0" borderId="0" xfId="0" applyNumberFormat="1" applyFill="1" applyBorder="1"/>
    <xf numFmtId="0" fontId="0" fillId="0" borderId="0" xfId="0" applyFill="1" applyBorder="1"/>
    <xf numFmtId="0" fontId="13" fillId="0" borderId="0" xfId="0" applyFont="1" applyFill="1" applyBorder="1"/>
    <xf numFmtId="4" fontId="1" fillId="0" borderId="0" xfId="0" applyNumberFormat="1" applyFont="1" applyFill="1" applyBorder="1"/>
    <xf numFmtId="0" fontId="0" fillId="0" borderId="0" xfId="0" applyFill="1" applyBorder="1" applyAlignment="1">
      <alignment horizontal="center" wrapText="1"/>
    </xf>
    <xf numFmtId="4" fontId="17" fillId="0" borderId="1" xfId="0" applyNumberFormat="1" applyFont="1" applyFill="1" applyBorder="1" applyAlignment="1">
      <alignment horizontal="center" vertical="center" wrapText="1"/>
    </xf>
    <xf numFmtId="4" fontId="19" fillId="0" borderId="1" xfId="0" applyNumberFormat="1" applyFont="1" applyFill="1" applyBorder="1" applyAlignment="1">
      <alignment horizontal="center" vertical="center" wrapText="1"/>
    </xf>
    <xf numFmtId="3" fontId="17" fillId="0" borderId="1" xfId="0" applyNumberFormat="1" applyFont="1" applyFill="1" applyBorder="1" applyAlignment="1">
      <alignment horizontal="center" vertical="center" wrapText="1"/>
    </xf>
    <xf numFmtId="4" fontId="17" fillId="0" borderId="0" xfId="0" applyNumberFormat="1" applyFont="1" applyFill="1" applyBorder="1" applyAlignment="1">
      <alignment horizontal="center" vertical="center" wrapText="1"/>
    </xf>
    <xf numFmtId="0" fontId="13" fillId="0" borderId="0" xfId="0" applyFont="1" applyFill="1"/>
    <xf numFmtId="3" fontId="17" fillId="0" borderId="1" xfId="0" applyNumberFormat="1" applyFont="1" applyFill="1" applyBorder="1" applyAlignment="1">
      <alignment horizontal="center"/>
    </xf>
    <xf numFmtId="3" fontId="17" fillId="0" borderId="1" xfId="0" applyNumberFormat="1" applyFont="1" applyFill="1" applyBorder="1" applyAlignment="1">
      <alignment horizontal="center" wrapText="1"/>
    </xf>
    <xf numFmtId="3" fontId="17" fillId="0" borderId="0" xfId="0" applyNumberFormat="1" applyFont="1" applyFill="1" applyBorder="1" applyAlignment="1">
      <alignment horizontal="center"/>
    </xf>
    <xf numFmtId="3" fontId="13" fillId="0" borderId="0" xfId="0" applyNumberFormat="1" applyFont="1" applyFill="1" applyBorder="1"/>
    <xf numFmtId="3" fontId="13" fillId="0" borderId="0" xfId="0" applyNumberFormat="1" applyFont="1" applyFill="1"/>
    <xf numFmtId="49" fontId="20" fillId="0" borderId="1" xfId="0" applyNumberFormat="1" applyFont="1" applyFill="1" applyBorder="1" applyAlignment="1">
      <alignment horizontal="left"/>
    </xf>
    <xf numFmtId="4" fontId="17" fillId="0" borderId="1" xfId="0" applyNumberFormat="1" applyFont="1" applyFill="1" applyBorder="1" applyAlignment="1">
      <alignment wrapText="1"/>
    </xf>
    <xf numFmtId="3" fontId="17" fillId="0" borderId="1" xfId="0" applyNumberFormat="1" applyFont="1" applyFill="1" applyBorder="1"/>
    <xf numFmtId="4" fontId="17" fillId="0" borderId="0" xfId="0" applyNumberFormat="1" applyFont="1" applyFill="1" applyBorder="1"/>
    <xf numFmtId="49" fontId="21" fillId="0" borderId="1" xfId="0" applyNumberFormat="1" applyFont="1" applyFill="1" applyBorder="1" applyAlignment="1">
      <alignment horizontal="left"/>
    </xf>
    <xf numFmtId="4" fontId="13" fillId="0" borderId="1" xfId="0" applyNumberFormat="1" applyFont="1" applyFill="1" applyBorder="1" applyAlignment="1">
      <alignment wrapText="1"/>
    </xf>
    <xf numFmtId="4" fontId="22" fillId="0" borderId="1" xfId="0" applyNumberFormat="1" applyFont="1" applyFill="1" applyBorder="1" applyAlignment="1">
      <alignment wrapText="1"/>
    </xf>
    <xf numFmtId="4" fontId="23" fillId="0" borderId="1" xfId="0" applyNumberFormat="1" applyFont="1" applyFill="1" applyBorder="1" applyAlignment="1">
      <alignment wrapText="1"/>
    </xf>
    <xf numFmtId="4" fontId="17" fillId="0" borderId="1" xfId="0" applyNumberFormat="1" applyFont="1" applyFill="1" applyBorder="1"/>
    <xf numFmtId="4" fontId="24" fillId="0" borderId="1" xfId="0" applyNumberFormat="1" applyFont="1" applyFill="1" applyBorder="1" applyAlignment="1">
      <alignment wrapText="1"/>
    </xf>
    <xf numFmtId="0" fontId="21" fillId="0" borderId="1" xfId="0" applyFont="1" applyFill="1" applyBorder="1" applyAlignment="1">
      <alignment wrapText="1"/>
    </xf>
    <xf numFmtId="49" fontId="21" fillId="0" borderId="1" xfId="13" applyNumberFormat="1" applyFont="1" applyFill="1" applyBorder="1" applyAlignment="1" applyProtection="1">
      <alignment horizontal="left"/>
      <protection locked="0"/>
    </xf>
    <xf numFmtId="4" fontId="13" fillId="0" borderId="1" xfId="13" applyNumberFormat="1" applyFont="1" applyFill="1" applyBorder="1" applyAlignment="1" applyProtection="1">
      <alignment wrapText="1"/>
      <protection locked="0"/>
    </xf>
    <xf numFmtId="49" fontId="18" fillId="0" borderId="1" xfId="0" applyNumberFormat="1" applyFont="1" applyFill="1" applyBorder="1" applyAlignment="1">
      <alignment horizontal="left"/>
    </xf>
    <xf numFmtId="0" fontId="17" fillId="0" borderId="0" xfId="0" applyFont="1" applyFill="1" applyBorder="1"/>
    <xf numFmtId="0" fontId="17" fillId="0" borderId="0" xfId="0" applyFont="1" applyFill="1"/>
    <xf numFmtId="0" fontId="17" fillId="0" borderId="1" xfId="0" applyFont="1" applyFill="1" applyBorder="1"/>
    <xf numFmtId="4" fontId="25" fillId="0" borderId="1" xfId="0" applyNumberFormat="1" applyFont="1" applyFill="1" applyBorder="1" applyAlignment="1">
      <alignment wrapText="1"/>
    </xf>
    <xf numFmtId="49" fontId="21" fillId="0" borderId="1" xfId="0" applyNumberFormat="1" applyFont="1" applyFill="1" applyBorder="1" applyAlignment="1" applyProtection="1">
      <alignment horizontal="left" vertical="center"/>
    </xf>
    <xf numFmtId="4" fontId="25" fillId="0" borderId="1" xfId="0" applyNumberFormat="1" applyFont="1" applyFill="1" applyBorder="1" applyAlignment="1" applyProtection="1">
      <alignment horizontal="left" wrapText="1"/>
    </xf>
    <xf numFmtId="4" fontId="17" fillId="0" borderId="2" xfId="0" applyNumberFormat="1" applyFont="1" applyFill="1" applyBorder="1"/>
    <xf numFmtId="4" fontId="21" fillId="0" borderId="1" xfId="0" applyNumberFormat="1" applyFont="1" applyFill="1" applyBorder="1" applyAlignment="1">
      <alignment horizontal="left"/>
    </xf>
    <xf numFmtId="4" fontId="13" fillId="0" borderId="1" xfId="0" applyNumberFormat="1" applyFont="1" applyFill="1" applyBorder="1" applyAlignment="1" applyProtection="1">
      <alignment horizontal="left" wrapText="1"/>
    </xf>
    <xf numFmtId="165" fontId="13" fillId="0" borderId="1" xfId="0" applyNumberFormat="1" applyFont="1" applyFill="1" applyBorder="1" applyAlignment="1" applyProtection="1">
      <alignment wrapText="1"/>
    </xf>
    <xf numFmtId="0" fontId="13" fillId="0" borderId="1" xfId="0" applyFont="1" applyFill="1" applyBorder="1" applyAlignment="1">
      <alignment wrapText="1"/>
    </xf>
    <xf numFmtId="165" fontId="13" fillId="0" borderId="1" xfId="1" applyNumberFormat="1" applyFont="1" applyFill="1" applyBorder="1" applyAlignment="1" applyProtection="1">
      <alignment wrapText="1"/>
    </xf>
    <xf numFmtId="4" fontId="13" fillId="0" borderId="0" xfId="0" applyNumberFormat="1" applyFont="1" applyFill="1" applyBorder="1"/>
    <xf numFmtId="0" fontId="13" fillId="0" borderId="1" xfId="0" applyFont="1" applyFill="1" applyBorder="1" applyAlignment="1">
      <alignment horizontal="left" vertical="center" wrapText="1"/>
    </xf>
    <xf numFmtId="0" fontId="26" fillId="0" borderId="0" xfId="0" applyFont="1" applyFill="1" applyBorder="1" applyAlignment="1">
      <alignment wrapText="1"/>
    </xf>
    <xf numFmtId="4" fontId="26" fillId="0" borderId="0" xfId="1" applyNumberFormat="1" applyFont="1" applyFill="1" applyBorder="1" applyAlignment="1">
      <alignment wrapText="1"/>
    </xf>
    <xf numFmtId="4" fontId="13" fillId="0" borderId="0" xfId="0" applyNumberFormat="1" applyFont="1" applyFill="1"/>
    <xf numFmtId="0" fontId="13" fillId="0" borderId="0" xfId="0" applyFont="1" applyFill="1" applyAlignment="1">
      <alignment wrapText="1"/>
    </xf>
    <xf numFmtId="0" fontId="28" fillId="0" borderId="0" xfId="0" applyFont="1" applyFill="1" applyAlignment="1">
      <alignment wrapText="1"/>
    </xf>
    <xf numFmtId="0" fontId="28" fillId="0" borderId="0" xfId="0" applyFont="1" applyFill="1"/>
    <xf numFmtId="4" fontId="28" fillId="0" borderId="0" xfId="0" applyNumberFormat="1" applyFont="1" applyFill="1"/>
    <xf numFmtId="0" fontId="28" fillId="0" borderId="0" xfId="0" applyFont="1" applyFill="1" applyBorder="1"/>
    <xf numFmtId="4" fontId="28" fillId="0" borderId="0" xfId="0" applyNumberFormat="1" applyFont="1" applyFill="1" applyBorder="1"/>
    <xf numFmtId="4" fontId="0" fillId="0" borderId="0" xfId="0" applyNumberFormat="1" applyFill="1"/>
    <xf numFmtId="0" fontId="15" fillId="0" borderId="0" xfId="0" applyFont="1" applyFill="1" applyAlignment="1">
      <alignment horizontal="right"/>
    </xf>
    <xf numFmtId="3" fontId="4" fillId="0" borderId="0" xfId="0" applyNumberFormat="1" applyFont="1" applyFill="1" applyBorder="1" applyAlignment="1">
      <alignment horizontal="right" wrapText="1"/>
    </xf>
    <xf numFmtId="4" fontId="13" fillId="0" borderId="1" xfId="0" applyNumberFormat="1" applyFont="1" applyFill="1" applyBorder="1"/>
    <xf numFmtId="4" fontId="19" fillId="0" borderId="1" xfId="0" applyNumberFormat="1" applyFont="1" applyFill="1" applyBorder="1"/>
    <xf numFmtId="4" fontId="5" fillId="0" borderId="1" xfId="2" applyNumberFormat="1" applyFont="1" applyFill="1" applyBorder="1" applyAlignment="1" applyProtection="1">
      <alignment horizontal="right" wrapText="1"/>
    </xf>
    <xf numFmtId="4" fontId="5" fillId="0" borderId="1" xfId="2" applyNumberFormat="1" applyFont="1" applyFill="1" applyBorder="1" applyAlignment="1">
      <alignment horizontal="right" wrapText="1"/>
    </xf>
    <xf numFmtId="4" fontId="4" fillId="0" borderId="1" xfId="0" applyNumberFormat="1" applyFont="1" applyFill="1" applyBorder="1" applyAlignment="1">
      <alignment horizontal="right"/>
    </xf>
    <xf numFmtId="4" fontId="2" fillId="0" borderId="1" xfId="2" applyNumberFormat="1" applyFont="1" applyFill="1" applyBorder="1" applyAlignment="1" applyProtection="1">
      <alignment horizontal="right" wrapText="1"/>
    </xf>
    <xf numFmtId="4" fontId="8" fillId="0" borderId="1" xfId="2" applyNumberFormat="1" applyFont="1" applyFill="1" applyBorder="1" applyAlignment="1">
      <alignment horizontal="right" wrapText="1"/>
    </xf>
    <xf numFmtId="4" fontId="5" fillId="0" borderId="1" xfId="2" applyNumberFormat="1" applyFont="1" applyFill="1" applyBorder="1" applyAlignment="1">
      <alignment horizontal="right"/>
    </xf>
    <xf numFmtId="4" fontId="2" fillId="0" borderId="1" xfId="0" applyNumberFormat="1" applyFont="1" applyFill="1" applyBorder="1" applyAlignment="1">
      <alignment vertical="top" wrapText="1"/>
    </xf>
    <xf numFmtId="4" fontId="8" fillId="0" borderId="1" xfId="2"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2" fillId="0" borderId="1" xfId="0" applyNumberFormat="1" applyFont="1" applyFill="1" applyBorder="1" applyProtection="1"/>
    <xf numFmtId="4" fontId="5" fillId="0" borderId="1" xfId="0" applyNumberFormat="1" applyFont="1" applyFill="1" applyBorder="1"/>
    <xf numFmtId="0" fontId="1" fillId="0" borderId="0" xfId="0" applyFont="1" applyFill="1" applyAlignment="1"/>
    <xf numFmtId="0" fontId="29" fillId="0" borderId="0" xfId="0" applyFont="1" applyFill="1"/>
    <xf numFmtId="4" fontId="29" fillId="0" borderId="0" xfId="0" applyNumberFormat="1" applyFont="1" applyFill="1"/>
    <xf numFmtId="49" fontId="13" fillId="0" borderId="3" xfId="0" applyNumberFormat="1" applyFont="1" applyFill="1" applyBorder="1" applyAlignment="1" applyProtection="1">
      <alignment vertical="center" wrapText="1"/>
    </xf>
    <xf numFmtId="0" fontId="17" fillId="0" borderId="0" xfId="0" applyFont="1" applyFill="1" applyBorder="1" applyAlignment="1">
      <alignment horizontal="center" wrapText="1"/>
    </xf>
    <xf numFmtId="0" fontId="27" fillId="0" borderId="0" xfId="0" applyFont="1" applyFill="1" applyAlignment="1">
      <alignment horizontal="left" wrapText="1"/>
    </xf>
    <xf numFmtId="0" fontId="18" fillId="0" borderId="0" xfId="0" applyFont="1" applyFill="1" applyBorder="1" applyAlignment="1">
      <alignment horizontal="center" wrapText="1"/>
    </xf>
    <xf numFmtId="0" fontId="17" fillId="0" borderId="0" xfId="0" applyFont="1" applyFill="1" applyBorder="1" applyAlignment="1">
      <alignment horizontal="center"/>
    </xf>
  </cellXfs>
  <cellStyles count="14">
    <cellStyle name="Comma 2" xfId="5"/>
    <cellStyle name="Comma0" xfId="6"/>
    <cellStyle name="Normal" xfId="0" builtinId="0"/>
    <cellStyle name="Normal 2" xfId="7"/>
    <cellStyle name="Normal 2 2" xfId="13"/>
    <cellStyle name="Normal 3" xfId="8"/>
    <cellStyle name="Normal 4" xfId="9"/>
    <cellStyle name="Normal 5" xfId="10"/>
    <cellStyle name="Normal_buget 2004 cf lg 507 2003 CU DEBL10% MAI cu virari" xfId="3"/>
    <cellStyle name="Normal_BUGET RECTIFICARE OUG 89 VIRARI FINALE" xfId="1"/>
    <cellStyle name="Normal_BUGET RECTIFICARE OUG 89 VIRARI FINALE_12.Cont executie CHELTUIELI DECEMBRIE 2014" xfId="2"/>
    <cellStyle name="Normal_LG 216 CALCULE BVC 2001" xfId="4"/>
    <cellStyle name="Percent 2" xfId="11"/>
    <cellStyle name="Style 1"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FR151"/>
  <sheetViews>
    <sheetView tabSelected="1" zoomScaleNormal="100" workbookViewId="0">
      <pane xSplit="3" ySplit="7" topLeftCell="D8" activePane="bottomRight" state="frozen"/>
      <selection activeCell="A104" sqref="A104:F104"/>
      <selection pane="topRight" activeCell="A104" sqref="A104:F104"/>
      <selection pane="bottomLeft" activeCell="A104" sqref="A104:F104"/>
      <selection pane="bottomRight" activeCell="A3" sqref="A3"/>
    </sheetView>
  </sheetViews>
  <sheetFormatPr defaultRowHeight="12.75" x14ac:dyDescent="0.2"/>
  <cols>
    <col min="1" max="1" width="10.28515625" style="52" bestFit="1" customWidth="1"/>
    <col min="2" max="2" width="57.5703125" style="55" customWidth="1"/>
    <col min="3" max="3" width="14" style="108" customWidth="1"/>
    <col min="4" max="4" width="13.85546875" style="108" customWidth="1"/>
    <col min="5" max="6" width="18" style="55" customWidth="1"/>
    <col min="7" max="7" width="10.7109375" style="57" customWidth="1"/>
    <col min="8" max="8" width="11.7109375" style="57" bestFit="1" customWidth="1"/>
    <col min="9" max="9" width="9.140625" style="57"/>
    <col min="10" max="10" width="10.5703125" style="57" customWidth="1"/>
    <col min="11" max="11" width="10.85546875" style="57" customWidth="1"/>
    <col min="12" max="12" width="11" style="57" customWidth="1"/>
    <col min="13" max="13" width="10.28515625" style="57" customWidth="1"/>
    <col min="14" max="14" width="9.140625" style="57"/>
    <col min="15" max="15" width="10" style="57" customWidth="1"/>
    <col min="16" max="16" width="10.7109375" style="57" customWidth="1"/>
    <col min="17" max="17" width="10" style="57" customWidth="1"/>
    <col min="18" max="18" width="10.28515625" style="57" customWidth="1"/>
    <col min="19" max="19" width="10" style="57" customWidth="1"/>
    <col min="20" max="20" width="10.85546875" style="57" customWidth="1"/>
    <col min="21" max="21" width="9.140625" style="57"/>
    <col min="22" max="22" width="9.7109375" style="57" customWidth="1"/>
    <col min="23" max="23" width="10.140625" style="57" customWidth="1"/>
    <col min="24" max="24" width="10.85546875" style="57" customWidth="1"/>
    <col min="25" max="25" width="9.7109375" style="57" customWidth="1"/>
    <col min="26" max="27" width="10.5703125" style="57" customWidth="1"/>
    <col min="28" max="28" width="10.85546875" style="57" customWidth="1"/>
    <col min="29" max="29" width="9.85546875" style="57" customWidth="1"/>
    <col min="30" max="30" width="9" style="57" customWidth="1"/>
    <col min="31" max="31" width="10.140625" style="57" customWidth="1"/>
    <col min="32" max="32" width="10.5703125" style="57" customWidth="1"/>
    <col min="33" max="33" width="10.7109375" style="57" customWidth="1"/>
    <col min="34" max="34" width="9.28515625" style="57" customWidth="1"/>
    <col min="35" max="35" width="10.28515625" style="57" customWidth="1"/>
    <col min="36" max="36" width="9.85546875" style="57" customWidth="1"/>
    <col min="37" max="37" width="10.7109375" style="57" customWidth="1"/>
    <col min="38" max="38" width="10" style="57" customWidth="1"/>
    <col min="39" max="39" width="10.28515625" style="57" customWidth="1"/>
    <col min="40" max="40" width="9.5703125" style="57" customWidth="1"/>
    <col min="41" max="41" width="10.7109375" style="57" customWidth="1"/>
    <col min="42" max="42" width="10.140625" style="57" bestFit="1" customWidth="1"/>
    <col min="43" max="43" width="10.5703125" style="57" customWidth="1"/>
    <col min="44" max="44" width="10" style="57" customWidth="1"/>
    <col min="45" max="45" width="10.85546875" style="57" customWidth="1"/>
    <col min="46" max="46" width="10.140625" style="57" customWidth="1"/>
    <col min="47" max="47" width="9.7109375" style="57" customWidth="1"/>
    <col min="48" max="48" width="10.85546875" style="57" customWidth="1"/>
    <col min="49" max="49" width="11.140625" style="57" customWidth="1"/>
    <col min="50" max="50" width="9.140625" style="57"/>
    <col min="51" max="51" width="10.5703125" style="57" customWidth="1"/>
    <col min="52" max="52" width="9.85546875" style="57" customWidth="1"/>
    <col min="53" max="53" width="10.85546875" style="57" customWidth="1"/>
    <col min="54" max="54" width="10.28515625" style="57" customWidth="1"/>
    <col min="55" max="55" width="8.5703125" style="57" customWidth="1"/>
    <col min="56" max="56" width="10.42578125" style="57" customWidth="1"/>
    <col min="57" max="58" width="9.85546875" style="57" customWidth="1"/>
    <col min="59" max="59" width="9.28515625" style="57" customWidth="1"/>
    <col min="60" max="60" width="9" style="57" customWidth="1"/>
    <col min="61" max="61" width="10.42578125" style="57" customWidth="1"/>
    <col min="62" max="62" width="11.28515625" style="57" customWidth="1"/>
    <col min="63" max="63" width="9.85546875" style="57" customWidth="1"/>
    <col min="64" max="64" width="10.42578125" style="57" customWidth="1"/>
    <col min="65" max="65" width="9.7109375" style="57" customWidth="1"/>
    <col min="66" max="66" width="11.140625" style="57" customWidth="1"/>
    <col min="67" max="67" width="10.42578125" style="57" customWidth="1"/>
    <col min="68" max="68" width="10" style="57" customWidth="1"/>
    <col min="69" max="69" width="10.140625" style="57" customWidth="1"/>
    <col min="70" max="70" width="10.7109375" style="57" customWidth="1"/>
    <col min="71" max="71" width="11.140625" style="57" customWidth="1"/>
    <col min="72" max="72" width="9.5703125" style="57" customWidth="1"/>
    <col min="73" max="73" width="11.28515625" style="57" customWidth="1"/>
    <col min="74" max="74" width="11" style="57" customWidth="1"/>
    <col min="75" max="75" width="9.85546875" style="57" customWidth="1"/>
    <col min="76" max="76" width="10.7109375" style="57" customWidth="1"/>
    <col min="77" max="77" width="10.28515625" style="57" customWidth="1"/>
    <col min="78" max="78" width="10.5703125" style="57" customWidth="1"/>
    <col min="79" max="79" width="9.5703125" style="57" customWidth="1"/>
    <col min="80" max="80" width="8.42578125" style="57" customWidth="1"/>
    <col min="81" max="81" width="10.7109375" style="57" customWidth="1"/>
    <col min="82" max="82" width="10.140625" style="57" customWidth="1"/>
    <col min="83" max="83" width="10.7109375" style="57" customWidth="1"/>
    <col min="84" max="84" width="9.85546875" style="57" customWidth="1"/>
    <col min="85" max="85" width="9.7109375" style="57" customWidth="1"/>
    <col min="86" max="86" width="10" style="57" customWidth="1"/>
    <col min="87" max="87" width="11.42578125" style="57" customWidth="1"/>
    <col min="88" max="88" width="10" style="57" customWidth="1"/>
    <col min="89" max="89" width="9.7109375" style="57" customWidth="1"/>
    <col min="90" max="90" width="10" style="57" customWidth="1"/>
    <col min="91" max="91" width="10.7109375" style="57" customWidth="1"/>
    <col min="92" max="92" width="9.28515625" style="57" customWidth="1"/>
    <col min="93" max="93" width="10.7109375" style="57" customWidth="1"/>
    <col min="94" max="94" width="10.140625" style="57" customWidth="1"/>
    <col min="95" max="95" width="10.85546875" style="57" customWidth="1"/>
    <col min="96" max="96" width="11.140625" style="57" customWidth="1"/>
    <col min="97" max="99" width="10.28515625" style="57" customWidth="1"/>
    <col min="100" max="100" width="9.5703125" style="57" customWidth="1"/>
    <col min="101" max="101" width="10.28515625" style="57" customWidth="1"/>
    <col min="102" max="102" width="9.5703125" style="57" customWidth="1"/>
    <col min="103" max="103" width="10.140625" style="57" customWidth="1"/>
    <col min="104" max="104" width="8.85546875" style="57" customWidth="1"/>
    <col min="105" max="105" width="9.42578125" style="57" customWidth="1"/>
    <col min="106" max="106" width="10.28515625" style="57" customWidth="1"/>
    <col min="107" max="107" width="9.85546875" style="57" customWidth="1"/>
    <col min="108" max="108" width="9.5703125" style="57" customWidth="1"/>
    <col min="109" max="109" width="9" style="57" customWidth="1"/>
    <col min="110" max="110" width="9.7109375" style="57" customWidth="1"/>
    <col min="111" max="112" width="10.42578125" style="57" customWidth="1"/>
    <col min="113" max="113" width="10.140625" style="57" customWidth="1"/>
    <col min="114" max="114" width="10.28515625" style="57" customWidth="1"/>
    <col min="115" max="115" width="11.5703125" style="57" customWidth="1"/>
    <col min="116" max="117" width="11.140625" style="57" customWidth="1"/>
    <col min="118" max="118" width="9.85546875" style="57" customWidth="1"/>
    <col min="119" max="119" width="8.5703125" style="57" customWidth="1"/>
    <col min="120" max="120" width="10.28515625" style="57" customWidth="1"/>
    <col min="121" max="121" width="10" style="57" customWidth="1"/>
    <col min="122" max="122" width="9.85546875" style="57" customWidth="1"/>
    <col min="123" max="123" width="10.140625" style="57" customWidth="1"/>
    <col min="124" max="124" width="11.7109375" style="57" customWidth="1"/>
    <col min="125" max="125" width="8.140625" style="57" customWidth="1"/>
    <col min="126" max="126" width="8.5703125" style="57" customWidth="1"/>
    <col min="127" max="127" width="10.140625" style="57" customWidth="1"/>
    <col min="128" max="128" width="11.7109375" style="57" customWidth="1"/>
    <col min="129" max="129" width="9.5703125" style="57" customWidth="1"/>
    <col min="130" max="130" width="9.42578125" style="57" customWidth="1"/>
    <col min="131" max="131" width="12.28515625" style="57" customWidth="1"/>
    <col min="132" max="132" width="11.42578125" style="57" customWidth="1"/>
    <col min="133" max="133" width="11.5703125" style="57" customWidth="1"/>
    <col min="134" max="134" width="11.42578125" style="57" customWidth="1"/>
    <col min="135" max="135" width="14.28515625" style="57" customWidth="1"/>
    <col min="136" max="136" width="10.5703125" style="57" customWidth="1"/>
    <col min="137" max="137" width="11.7109375" style="57" bestFit="1" customWidth="1"/>
    <col min="138" max="138" width="11" style="57" customWidth="1"/>
    <col min="139" max="139" width="12" style="57" customWidth="1"/>
    <col min="140" max="140" width="10.85546875" style="57" customWidth="1"/>
    <col min="141" max="141" width="11.5703125" style="57" customWidth="1"/>
    <col min="142" max="142" width="9.85546875" style="57" customWidth="1"/>
    <col min="143" max="143" width="10.5703125" style="57" customWidth="1"/>
    <col min="144" max="145" width="9.140625" style="57"/>
    <col min="146" max="146" width="10.5703125" style="57" customWidth="1"/>
    <col min="147" max="147" width="9.85546875" style="57" customWidth="1"/>
    <col min="148" max="148" width="10.140625" style="57" customWidth="1"/>
    <col min="149" max="150" width="9.140625" style="57"/>
    <col min="151" max="151" width="10.5703125" style="57" customWidth="1"/>
    <col min="152" max="152" width="10" style="57" customWidth="1"/>
    <col min="153" max="153" width="9.85546875" style="57" customWidth="1"/>
    <col min="154" max="155" width="9.140625" style="57"/>
    <col min="156" max="156" width="10.42578125" style="57" customWidth="1"/>
    <col min="157" max="157" width="9.7109375" style="57" customWidth="1"/>
    <col min="158" max="158" width="10" style="57" customWidth="1"/>
    <col min="159" max="160" width="9.140625" style="57"/>
    <col min="161" max="161" width="10.140625" style="57" customWidth="1"/>
    <col min="162" max="162" width="12.7109375" style="57" bestFit="1" customWidth="1"/>
    <col min="163" max="174" width="9.140625" style="57"/>
    <col min="175" max="16384" width="9.140625" style="55"/>
  </cols>
  <sheetData>
    <row r="1" spans="1:174" x14ac:dyDescent="0.2">
      <c r="A1" s="124" t="s">
        <v>411</v>
      </c>
    </row>
    <row r="2" spans="1:174" x14ac:dyDescent="0.2">
      <c r="A2" s="124" t="s">
        <v>417</v>
      </c>
    </row>
    <row r="3" spans="1:174" x14ac:dyDescent="0.2">
      <c r="A3" s="124"/>
    </row>
    <row r="4" spans="1:174" ht="18.75" x14ac:dyDescent="0.3">
      <c r="B4" s="53" t="s">
        <v>413</v>
      </c>
      <c r="C4" s="54"/>
      <c r="D4" s="54"/>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c r="CL4" s="56"/>
      <c r="CM4" s="56"/>
      <c r="CN4" s="56"/>
      <c r="CO4" s="56"/>
      <c r="CP4" s="56"/>
      <c r="CQ4" s="56"/>
      <c r="CR4" s="56"/>
      <c r="CS4" s="56"/>
      <c r="CT4" s="56"/>
      <c r="CU4" s="56"/>
      <c r="CV4" s="56"/>
      <c r="CW4" s="56"/>
      <c r="CX4" s="56"/>
      <c r="CY4" s="56"/>
      <c r="CZ4" s="56"/>
      <c r="DA4" s="56"/>
      <c r="DB4" s="56"/>
      <c r="DC4" s="56"/>
      <c r="DD4" s="56"/>
      <c r="DE4" s="56"/>
      <c r="DF4" s="56"/>
      <c r="DG4" s="56"/>
      <c r="DH4" s="56"/>
      <c r="DI4" s="56"/>
      <c r="DJ4" s="56"/>
      <c r="DK4" s="56"/>
      <c r="DL4" s="56"/>
      <c r="DM4" s="56"/>
      <c r="DN4" s="56"/>
      <c r="DO4" s="56"/>
      <c r="DP4" s="56"/>
      <c r="DQ4" s="56"/>
      <c r="DR4" s="56"/>
      <c r="DS4" s="56"/>
      <c r="DT4" s="56"/>
      <c r="DU4" s="56"/>
      <c r="DV4" s="56"/>
      <c r="DW4" s="56"/>
      <c r="DX4" s="56"/>
      <c r="DY4" s="56"/>
      <c r="DZ4" s="56"/>
      <c r="EA4" s="56"/>
      <c r="EB4" s="56"/>
      <c r="EC4" s="56"/>
      <c r="ED4" s="56"/>
      <c r="EE4" s="56"/>
    </row>
    <row r="5" spans="1:174" ht="12.75" customHeight="1" x14ac:dyDescent="0.2">
      <c r="B5" s="57"/>
      <c r="C5" s="59"/>
      <c r="D5" s="59"/>
      <c r="E5" s="56"/>
      <c r="F5" s="109" t="s">
        <v>405</v>
      </c>
      <c r="G5" s="6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c r="BD5" s="130"/>
      <c r="BE5" s="130"/>
      <c r="BF5" s="130"/>
      <c r="BG5" s="130"/>
      <c r="BH5" s="130"/>
      <c r="BI5" s="130"/>
      <c r="BJ5" s="130"/>
      <c r="BK5" s="130"/>
      <c r="BL5" s="130"/>
      <c r="BM5" s="130"/>
      <c r="BN5" s="130"/>
      <c r="BO5" s="130"/>
      <c r="BP5" s="130"/>
      <c r="BQ5" s="130"/>
      <c r="BR5" s="130"/>
      <c r="BS5" s="130"/>
      <c r="BT5" s="130"/>
      <c r="BU5" s="130"/>
      <c r="BV5" s="130"/>
      <c r="BW5" s="130"/>
      <c r="BX5" s="130"/>
      <c r="BY5" s="130"/>
      <c r="BZ5" s="130"/>
      <c r="CA5" s="130"/>
      <c r="CB5" s="130"/>
      <c r="CC5" s="130"/>
      <c r="CD5" s="130"/>
      <c r="CE5" s="130"/>
      <c r="CF5" s="130"/>
      <c r="CG5" s="130"/>
      <c r="CH5" s="130"/>
      <c r="CI5" s="130"/>
      <c r="CJ5" s="130"/>
      <c r="CK5" s="130"/>
      <c r="CL5" s="130"/>
      <c r="CM5" s="130"/>
      <c r="CN5" s="130"/>
      <c r="CO5" s="130"/>
      <c r="CP5" s="130"/>
      <c r="CQ5" s="130"/>
      <c r="CR5" s="130"/>
      <c r="CS5" s="130"/>
      <c r="CT5" s="130"/>
      <c r="CU5" s="130"/>
      <c r="CV5" s="130"/>
      <c r="CW5" s="130"/>
      <c r="CX5" s="130"/>
      <c r="CY5" s="130"/>
      <c r="CZ5" s="130"/>
      <c r="DA5" s="130"/>
      <c r="DB5" s="130"/>
      <c r="DC5" s="130"/>
      <c r="DD5" s="130"/>
      <c r="DE5" s="130"/>
      <c r="DF5" s="130"/>
      <c r="DG5" s="130"/>
      <c r="DH5" s="130"/>
      <c r="DI5" s="130"/>
      <c r="DJ5" s="130"/>
      <c r="DK5" s="130"/>
      <c r="DL5" s="130"/>
      <c r="DM5" s="130"/>
      <c r="DN5" s="130"/>
      <c r="DO5" s="130"/>
      <c r="DP5" s="130"/>
      <c r="DQ5" s="130"/>
      <c r="DR5" s="130"/>
      <c r="DS5" s="130"/>
      <c r="DT5" s="130"/>
      <c r="DU5" s="130"/>
      <c r="DV5" s="130"/>
      <c r="DW5" s="130"/>
      <c r="DX5" s="130"/>
      <c r="DY5" s="130"/>
      <c r="DZ5" s="130"/>
      <c r="EA5" s="130"/>
      <c r="EB5" s="130"/>
      <c r="EC5" s="130"/>
      <c r="ED5" s="130"/>
      <c r="EE5" s="130"/>
      <c r="EF5" s="130"/>
      <c r="EG5" s="131"/>
      <c r="EH5" s="131"/>
      <c r="EI5" s="131"/>
      <c r="EJ5" s="131"/>
      <c r="EK5" s="131"/>
      <c r="EL5" s="128"/>
      <c r="EM5" s="128"/>
      <c r="EN5" s="128"/>
      <c r="EO5" s="128"/>
      <c r="EP5" s="128"/>
      <c r="EQ5" s="128"/>
      <c r="ER5" s="128"/>
      <c r="ES5" s="128"/>
      <c r="ET5" s="128"/>
      <c r="EU5" s="128"/>
      <c r="EV5" s="128"/>
      <c r="EW5" s="128"/>
      <c r="EX5" s="128"/>
      <c r="EY5" s="128"/>
      <c r="EZ5" s="128"/>
      <c r="FA5" s="128"/>
      <c r="FB5" s="128"/>
      <c r="FC5" s="128"/>
      <c r="FD5" s="128"/>
      <c r="FE5" s="128"/>
    </row>
    <row r="6" spans="1:174" s="65" customFormat="1" ht="76.5" x14ac:dyDescent="0.2">
      <c r="A6" s="61" t="s">
        <v>0</v>
      </c>
      <c r="B6" s="61" t="s">
        <v>1</v>
      </c>
      <c r="C6" s="61" t="s">
        <v>247</v>
      </c>
      <c r="D6" s="62" t="s">
        <v>248</v>
      </c>
      <c r="E6" s="63" t="s">
        <v>249</v>
      </c>
      <c r="F6" s="63" t="s">
        <v>250</v>
      </c>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c r="BE6" s="64"/>
      <c r="BF6" s="64"/>
      <c r="BG6" s="64"/>
      <c r="BH6" s="64"/>
      <c r="BI6" s="64"/>
      <c r="BJ6" s="64"/>
      <c r="BK6" s="64"/>
      <c r="BL6" s="64"/>
      <c r="BM6" s="64"/>
      <c r="BN6" s="64"/>
      <c r="BO6" s="64"/>
      <c r="BP6" s="64"/>
      <c r="BQ6" s="64"/>
      <c r="BR6" s="64"/>
      <c r="BS6" s="64"/>
      <c r="BT6" s="64"/>
      <c r="BU6" s="64"/>
      <c r="BV6" s="64"/>
      <c r="BW6" s="64"/>
      <c r="BX6" s="64"/>
      <c r="BY6" s="64"/>
      <c r="BZ6" s="64"/>
      <c r="CA6" s="64"/>
      <c r="CB6" s="64"/>
      <c r="CC6" s="64"/>
      <c r="CD6" s="64"/>
      <c r="CE6" s="64"/>
      <c r="CF6" s="64"/>
      <c r="CG6" s="64"/>
      <c r="CH6" s="64"/>
      <c r="CI6" s="64"/>
      <c r="CJ6" s="64"/>
      <c r="CK6" s="64"/>
      <c r="CL6" s="64"/>
      <c r="CM6" s="64"/>
      <c r="CN6" s="64"/>
      <c r="CO6" s="64"/>
      <c r="CP6" s="64"/>
      <c r="CQ6" s="64"/>
      <c r="CR6" s="64"/>
      <c r="CS6" s="64"/>
      <c r="CT6" s="64"/>
      <c r="CU6" s="64"/>
      <c r="CV6" s="64"/>
      <c r="CW6" s="64"/>
      <c r="CX6" s="64"/>
      <c r="CY6" s="64"/>
      <c r="CZ6" s="64"/>
      <c r="DA6" s="64"/>
      <c r="DB6" s="64"/>
      <c r="DC6" s="64"/>
      <c r="DD6" s="64"/>
      <c r="DE6" s="64"/>
      <c r="DF6" s="64"/>
      <c r="DG6" s="64"/>
      <c r="DH6" s="64"/>
      <c r="DI6" s="64"/>
      <c r="DJ6" s="64"/>
      <c r="DK6" s="64"/>
      <c r="DL6" s="64"/>
      <c r="DM6" s="64"/>
      <c r="DN6" s="64"/>
      <c r="DO6" s="64"/>
      <c r="DP6" s="64"/>
      <c r="DQ6" s="64"/>
      <c r="DR6" s="64"/>
      <c r="DS6" s="64"/>
      <c r="DT6" s="64"/>
      <c r="DU6" s="64"/>
      <c r="DV6" s="64"/>
      <c r="DW6" s="64"/>
      <c r="DX6" s="64"/>
      <c r="DY6" s="64"/>
      <c r="DZ6" s="64"/>
      <c r="EA6" s="64"/>
      <c r="EB6" s="64"/>
      <c r="EC6" s="64"/>
      <c r="ED6" s="64"/>
      <c r="EE6" s="64"/>
      <c r="EF6" s="64"/>
      <c r="EG6" s="64"/>
      <c r="EH6" s="64"/>
      <c r="EI6" s="64"/>
      <c r="EJ6" s="64"/>
      <c r="EK6" s="64"/>
      <c r="EL6" s="64"/>
      <c r="EM6" s="64"/>
      <c r="EN6" s="64"/>
      <c r="EO6" s="64"/>
      <c r="EP6" s="64"/>
      <c r="EQ6" s="64"/>
      <c r="ER6" s="64"/>
      <c r="ES6" s="64"/>
      <c r="ET6" s="64"/>
      <c r="EU6" s="64"/>
      <c r="EV6" s="64"/>
      <c r="EW6" s="64"/>
      <c r="EX6" s="64"/>
      <c r="EY6" s="64"/>
      <c r="EZ6" s="64"/>
      <c r="FA6" s="64"/>
      <c r="FB6" s="64"/>
      <c r="FC6" s="64"/>
      <c r="FD6" s="64"/>
      <c r="FE6" s="64"/>
      <c r="FF6" s="58"/>
      <c r="FG6" s="58"/>
      <c r="FH6" s="58"/>
      <c r="FI6" s="58"/>
      <c r="FJ6" s="58"/>
      <c r="FK6" s="58"/>
      <c r="FL6" s="58"/>
      <c r="FM6" s="58"/>
      <c r="FN6" s="58"/>
      <c r="FO6" s="58"/>
      <c r="FP6" s="58"/>
      <c r="FQ6" s="58"/>
      <c r="FR6" s="58"/>
    </row>
    <row r="7" spans="1:174" s="70" customFormat="1" x14ac:dyDescent="0.2">
      <c r="A7" s="66"/>
      <c r="B7" s="67"/>
      <c r="C7" s="66"/>
      <c r="D7" s="66"/>
      <c r="E7" s="66"/>
      <c r="F7" s="66"/>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c r="BW7" s="68"/>
      <c r="BX7" s="68"/>
      <c r="BY7" s="68"/>
      <c r="BZ7" s="68"/>
      <c r="CA7" s="68"/>
      <c r="CB7" s="68"/>
      <c r="CC7" s="68"/>
      <c r="CD7" s="68"/>
      <c r="CE7" s="68"/>
      <c r="CF7" s="68"/>
      <c r="CG7" s="68"/>
      <c r="CH7" s="68"/>
      <c r="CI7" s="68"/>
      <c r="CJ7" s="68"/>
      <c r="CK7" s="68"/>
      <c r="CL7" s="68"/>
      <c r="CM7" s="68"/>
      <c r="CN7" s="68"/>
      <c r="CO7" s="68"/>
      <c r="CP7" s="68"/>
      <c r="CQ7" s="68"/>
      <c r="CR7" s="68"/>
      <c r="CS7" s="68"/>
      <c r="CT7" s="68"/>
      <c r="CU7" s="68"/>
      <c r="CV7" s="68"/>
      <c r="CW7" s="68"/>
      <c r="CX7" s="68"/>
      <c r="CY7" s="68"/>
      <c r="CZ7" s="68"/>
      <c r="DA7" s="68"/>
      <c r="DB7" s="68"/>
      <c r="DC7" s="68"/>
      <c r="DD7" s="68"/>
      <c r="DE7" s="68"/>
      <c r="DF7" s="68"/>
      <c r="DG7" s="68"/>
      <c r="DH7" s="68"/>
      <c r="DI7" s="68"/>
      <c r="DJ7" s="68"/>
      <c r="DK7" s="68"/>
      <c r="DL7" s="68"/>
      <c r="DM7" s="68"/>
      <c r="DN7" s="68"/>
      <c r="DO7" s="68"/>
      <c r="DP7" s="68"/>
      <c r="DQ7" s="68"/>
      <c r="DR7" s="68"/>
      <c r="DS7" s="68"/>
      <c r="DT7" s="68"/>
      <c r="DU7" s="68"/>
      <c r="DV7" s="68"/>
      <c r="DW7" s="68"/>
      <c r="DX7" s="68"/>
      <c r="DY7" s="68"/>
      <c r="DZ7" s="68"/>
      <c r="EA7" s="68"/>
      <c r="EB7" s="68"/>
      <c r="EC7" s="68"/>
      <c r="ED7" s="68"/>
      <c r="EE7" s="68"/>
      <c r="EF7" s="68"/>
      <c r="EG7" s="68"/>
      <c r="EH7" s="68"/>
      <c r="EI7" s="68"/>
      <c r="EJ7" s="68"/>
      <c r="EK7" s="68"/>
      <c r="EL7" s="68"/>
      <c r="EM7" s="68"/>
      <c r="EN7" s="68"/>
      <c r="EO7" s="68"/>
      <c r="EP7" s="68"/>
      <c r="EQ7" s="68"/>
      <c r="ER7" s="68"/>
      <c r="ES7" s="68"/>
      <c r="ET7" s="68"/>
      <c r="EU7" s="68"/>
      <c r="EV7" s="68"/>
      <c r="EW7" s="68"/>
      <c r="EX7" s="68"/>
      <c r="EY7" s="68"/>
      <c r="EZ7" s="68"/>
      <c r="FA7" s="68"/>
      <c r="FB7" s="68"/>
      <c r="FC7" s="68"/>
      <c r="FD7" s="68"/>
      <c r="FE7" s="68"/>
      <c r="FF7" s="69"/>
      <c r="FG7" s="69"/>
      <c r="FH7" s="69"/>
      <c r="FI7" s="69"/>
      <c r="FJ7" s="69"/>
      <c r="FK7" s="69"/>
      <c r="FL7" s="69"/>
      <c r="FM7" s="69"/>
      <c r="FN7" s="69"/>
      <c r="FO7" s="69"/>
      <c r="FP7" s="69"/>
      <c r="FQ7" s="69"/>
      <c r="FR7" s="69"/>
    </row>
    <row r="8" spans="1:174" x14ac:dyDescent="0.2">
      <c r="A8" s="71" t="s">
        <v>251</v>
      </c>
      <c r="B8" s="72" t="s">
        <v>252</v>
      </c>
      <c r="C8" s="79">
        <f t="shared" ref="C8:F8" si="0">+C9+C64</f>
        <v>168427700</v>
      </c>
      <c r="D8" s="79">
        <f t="shared" si="0"/>
        <v>78427890</v>
      </c>
      <c r="E8" s="79">
        <f t="shared" si="0"/>
        <v>82777564.25</v>
      </c>
      <c r="F8" s="79">
        <f t="shared" si="0"/>
        <v>18608228.699999999</v>
      </c>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4"/>
      <c r="CG8" s="74"/>
      <c r="CH8" s="74"/>
      <c r="CI8" s="74"/>
      <c r="CJ8" s="74"/>
      <c r="CK8" s="74"/>
      <c r="CL8" s="74"/>
      <c r="CM8" s="74"/>
      <c r="CN8" s="74"/>
      <c r="CO8" s="74"/>
      <c r="CP8" s="74"/>
      <c r="CQ8" s="74"/>
      <c r="CR8" s="74"/>
      <c r="CS8" s="74"/>
      <c r="CT8" s="74"/>
      <c r="CU8" s="74"/>
      <c r="CV8" s="74"/>
      <c r="CW8" s="74"/>
      <c r="CX8" s="74"/>
      <c r="CY8" s="74"/>
      <c r="CZ8" s="74"/>
      <c r="DA8" s="74"/>
      <c r="DB8" s="74"/>
      <c r="DC8" s="74"/>
      <c r="DD8" s="74"/>
      <c r="DE8" s="74"/>
      <c r="DF8" s="74"/>
      <c r="DG8" s="74"/>
      <c r="DH8" s="74"/>
      <c r="DI8" s="74"/>
      <c r="DJ8" s="74"/>
      <c r="DK8" s="74"/>
      <c r="DL8" s="74"/>
      <c r="DM8" s="74"/>
      <c r="DN8" s="74"/>
      <c r="DO8" s="74"/>
      <c r="DP8" s="74"/>
      <c r="DQ8" s="74"/>
      <c r="DR8" s="74"/>
      <c r="DS8" s="74"/>
      <c r="DT8" s="74"/>
      <c r="DU8" s="74"/>
      <c r="DV8" s="74"/>
      <c r="DW8" s="74"/>
      <c r="DX8" s="74"/>
      <c r="DY8" s="74"/>
      <c r="DZ8" s="74"/>
      <c r="EA8" s="74"/>
      <c r="EB8" s="74"/>
      <c r="EC8" s="74"/>
      <c r="ED8" s="74"/>
      <c r="EE8" s="74"/>
      <c r="EF8" s="74"/>
      <c r="EG8" s="74"/>
      <c r="EH8" s="74"/>
      <c r="EI8" s="74"/>
      <c r="EJ8" s="74"/>
      <c r="EK8" s="74"/>
      <c r="EL8" s="74"/>
      <c r="EM8" s="74"/>
      <c r="EN8" s="74"/>
      <c r="EO8" s="74"/>
      <c r="EP8" s="74"/>
      <c r="EQ8" s="74"/>
      <c r="ER8" s="74"/>
      <c r="ES8" s="74"/>
      <c r="ET8" s="74"/>
      <c r="EU8" s="74"/>
      <c r="EV8" s="74"/>
      <c r="EW8" s="74"/>
      <c r="EX8" s="74"/>
      <c r="EY8" s="74"/>
      <c r="EZ8" s="74"/>
      <c r="FA8" s="74"/>
      <c r="FB8" s="74"/>
      <c r="FC8" s="74"/>
      <c r="FD8" s="74"/>
      <c r="FE8" s="74"/>
      <c r="FF8" s="56"/>
      <c r="FG8" s="56"/>
    </row>
    <row r="9" spans="1:174" x14ac:dyDescent="0.2">
      <c r="A9" s="71" t="s">
        <v>253</v>
      </c>
      <c r="B9" s="72" t="s">
        <v>254</v>
      </c>
      <c r="C9" s="79">
        <f t="shared" ref="C9:F9" si="1">+C15+C51+C10</f>
        <v>166292000</v>
      </c>
      <c r="D9" s="79">
        <f t="shared" si="1"/>
        <v>76894000</v>
      </c>
      <c r="E9" s="79">
        <f t="shared" si="1"/>
        <v>82403103.25</v>
      </c>
      <c r="F9" s="79">
        <f t="shared" si="1"/>
        <v>18608203.699999999</v>
      </c>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4"/>
      <c r="BY9" s="74"/>
      <c r="BZ9" s="74"/>
      <c r="CA9" s="74"/>
      <c r="CB9" s="74"/>
      <c r="CC9" s="74"/>
      <c r="CD9" s="74"/>
      <c r="CE9" s="74"/>
      <c r="CF9" s="74"/>
      <c r="CG9" s="74"/>
      <c r="CH9" s="74"/>
      <c r="CI9" s="74"/>
      <c r="CJ9" s="74"/>
      <c r="CK9" s="74"/>
      <c r="CL9" s="74"/>
      <c r="CM9" s="74"/>
      <c r="CN9" s="74"/>
      <c r="CO9" s="74"/>
      <c r="CP9" s="74"/>
      <c r="CQ9" s="74"/>
      <c r="CR9" s="74"/>
      <c r="CS9" s="74"/>
      <c r="CT9" s="74"/>
      <c r="CU9" s="74"/>
      <c r="CV9" s="74"/>
      <c r="CW9" s="74"/>
      <c r="CX9" s="74"/>
      <c r="CY9" s="74"/>
      <c r="CZ9" s="74"/>
      <c r="DA9" s="74"/>
      <c r="DB9" s="74"/>
      <c r="DC9" s="74"/>
      <c r="DD9" s="74"/>
      <c r="DE9" s="74"/>
      <c r="DF9" s="74"/>
      <c r="DG9" s="74"/>
      <c r="DH9" s="74"/>
      <c r="DI9" s="74"/>
      <c r="DJ9" s="74"/>
      <c r="DK9" s="74"/>
      <c r="DL9" s="74"/>
      <c r="DM9" s="74"/>
      <c r="DN9" s="74"/>
      <c r="DO9" s="74"/>
      <c r="DP9" s="74"/>
      <c r="DQ9" s="74"/>
      <c r="DR9" s="74"/>
      <c r="DS9" s="74"/>
      <c r="DT9" s="74"/>
      <c r="DU9" s="74"/>
      <c r="DV9" s="74"/>
      <c r="DW9" s="74"/>
      <c r="DX9" s="74"/>
      <c r="DY9" s="74"/>
      <c r="DZ9" s="74"/>
      <c r="EA9" s="74"/>
      <c r="EB9" s="74"/>
      <c r="EC9" s="74"/>
      <c r="ED9" s="74"/>
      <c r="EE9" s="74"/>
      <c r="EF9" s="74"/>
      <c r="EG9" s="74"/>
      <c r="EH9" s="74"/>
      <c r="EI9" s="74"/>
      <c r="EJ9" s="74"/>
      <c r="EK9" s="74"/>
      <c r="EL9" s="74"/>
      <c r="EM9" s="74"/>
      <c r="EN9" s="74"/>
      <c r="EO9" s="74"/>
      <c r="EP9" s="74"/>
      <c r="EQ9" s="74"/>
      <c r="ER9" s="74"/>
      <c r="ES9" s="74"/>
      <c r="ET9" s="74"/>
      <c r="EU9" s="74"/>
      <c r="EV9" s="74"/>
      <c r="EW9" s="74"/>
      <c r="EX9" s="74"/>
      <c r="EY9" s="74"/>
      <c r="EZ9" s="74"/>
      <c r="FA9" s="74"/>
      <c r="FB9" s="74"/>
      <c r="FC9" s="74"/>
      <c r="FD9" s="74"/>
      <c r="FE9" s="74"/>
      <c r="FF9" s="56"/>
      <c r="FG9" s="56"/>
    </row>
    <row r="10" spans="1:174" x14ac:dyDescent="0.2">
      <c r="A10" s="71" t="s">
        <v>255</v>
      </c>
      <c r="B10" s="72" t="s">
        <v>256</v>
      </c>
      <c r="C10" s="79">
        <f t="shared" ref="C10:F10" si="2">+C11+C12+C13+C14</f>
        <v>0</v>
      </c>
      <c r="D10" s="79">
        <f t="shared" si="2"/>
        <v>0</v>
      </c>
      <c r="E10" s="79">
        <f t="shared" si="2"/>
        <v>0</v>
      </c>
      <c r="F10" s="79">
        <f t="shared" si="2"/>
        <v>0</v>
      </c>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c r="CC10" s="74"/>
      <c r="CD10" s="74"/>
      <c r="CE10" s="74"/>
      <c r="CF10" s="74"/>
      <c r="CG10" s="74"/>
      <c r="CH10" s="74"/>
      <c r="CI10" s="74"/>
      <c r="CJ10" s="74"/>
      <c r="CK10" s="74"/>
      <c r="CL10" s="74"/>
      <c r="CM10" s="74"/>
      <c r="CN10" s="74"/>
      <c r="CO10" s="74"/>
      <c r="CP10" s="74"/>
      <c r="CQ10" s="74"/>
      <c r="CR10" s="74"/>
      <c r="CS10" s="74"/>
      <c r="CT10" s="74"/>
      <c r="CU10" s="74"/>
      <c r="CV10" s="74"/>
      <c r="CW10" s="74"/>
      <c r="CX10" s="74"/>
      <c r="CY10" s="74"/>
      <c r="CZ10" s="74"/>
      <c r="DA10" s="74"/>
      <c r="DB10" s="74"/>
      <c r="DC10" s="74"/>
      <c r="DD10" s="74"/>
      <c r="DE10" s="74"/>
      <c r="DF10" s="74"/>
      <c r="DG10" s="74"/>
      <c r="DH10" s="74"/>
      <c r="DI10" s="74"/>
      <c r="DJ10" s="74"/>
      <c r="DK10" s="74"/>
      <c r="DL10" s="74"/>
      <c r="DM10" s="74"/>
      <c r="DN10" s="74"/>
      <c r="DO10" s="74"/>
      <c r="DP10" s="74"/>
      <c r="DQ10" s="74"/>
      <c r="DR10" s="74"/>
      <c r="DS10" s="74"/>
      <c r="DT10" s="74"/>
      <c r="DU10" s="74"/>
      <c r="DV10" s="74"/>
      <c r="DW10" s="74"/>
      <c r="DX10" s="74"/>
      <c r="DY10" s="74"/>
      <c r="DZ10" s="74"/>
      <c r="EA10" s="74"/>
      <c r="EB10" s="74"/>
      <c r="EC10" s="74"/>
      <c r="ED10" s="74"/>
      <c r="EE10" s="74"/>
      <c r="EF10" s="74"/>
      <c r="EG10" s="74"/>
      <c r="EH10" s="74"/>
      <c r="EI10" s="74"/>
      <c r="EJ10" s="74"/>
      <c r="EK10" s="74"/>
      <c r="EL10" s="74"/>
      <c r="EM10" s="74"/>
      <c r="EN10" s="74"/>
      <c r="EO10" s="74"/>
      <c r="EP10" s="74"/>
      <c r="EQ10" s="74"/>
      <c r="ER10" s="74"/>
      <c r="ES10" s="74"/>
      <c r="ET10" s="74"/>
      <c r="EU10" s="74"/>
      <c r="EV10" s="74"/>
      <c r="EW10" s="74"/>
      <c r="EX10" s="74"/>
      <c r="EY10" s="74"/>
      <c r="EZ10" s="74"/>
      <c r="FA10" s="74"/>
      <c r="FB10" s="74"/>
      <c r="FC10" s="74"/>
      <c r="FD10" s="74"/>
      <c r="FE10" s="74"/>
      <c r="FF10" s="56"/>
      <c r="FG10" s="56"/>
    </row>
    <row r="11" spans="1:174" ht="38.25" x14ac:dyDescent="0.2">
      <c r="A11" s="71" t="s">
        <v>257</v>
      </c>
      <c r="B11" s="72" t="s">
        <v>258</v>
      </c>
      <c r="C11" s="79"/>
      <c r="D11" s="79"/>
      <c r="E11" s="79"/>
      <c r="F11" s="79"/>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c r="BY11" s="74"/>
      <c r="BZ11" s="74"/>
      <c r="CA11" s="74"/>
      <c r="CB11" s="74"/>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4"/>
      <c r="DL11" s="74"/>
      <c r="DM11" s="74"/>
      <c r="DN11" s="74"/>
      <c r="DO11" s="74"/>
      <c r="DP11" s="74"/>
      <c r="DQ11" s="74"/>
      <c r="DR11" s="74"/>
      <c r="DS11" s="74"/>
      <c r="DT11" s="74"/>
      <c r="DU11" s="74"/>
      <c r="DV11" s="74"/>
      <c r="DW11" s="74"/>
      <c r="DX11" s="74"/>
      <c r="DY11" s="74"/>
      <c r="DZ11" s="74"/>
      <c r="EA11" s="74"/>
      <c r="EB11" s="74"/>
      <c r="EC11" s="74"/>
      <c r="ED11" s="74"/>
      <c r="EE11" s="74"/>
      <c r="EF11" s="74"/>
      <c r="EG11" s="74"/>
      <c r="EH11" s="74"/>
      <c r="EI11" s="74"/>
      <c r="EJ11" s="74"/>
      <c r="EK11" s="74"/>
      <c r="EL11" s="74"/>
      <c r="EM11" s="74"/>
      <c r="EN11" s="74"/>
      <c r="EO11" s="74"/>
      <c r="EP11" s="74"/>
      <c r="EQ11" s="74"/>
      <c r="ER11" s="74"/>
      <c r="ES11" s="74"/>
      <c r="ET11" s="74"/>
      <c r="EU11" s="74"/>
      <c r="EV11" s="74"/>
      <c r="EW11" s="74"/>
      <c r="EX11" s="74"/>
      <c r="EY11" s="74"/>
      <c r="EZ11" s="74"/>
      <c r="FA11" s="74"/>
      <c r="FB11" s="74"/>
      <c r="FC11" s="74"/>
      <c r="FD11" s="74"/>
      <c r="FE11" s="74"/>
      <c r="FF11" s="56"/>
      <c r="FG11" s="56"/>
    </row>
    <row r="12" spans="1:174" ht="38.25" x14ac:dyDescent="0.2">
      <c r="A12" s="71" t="s">
        <v>259</v>
      </c>
      <c r="B12" s="72" t="s">
        <v>260</v>
      </c>
      <c r="C12" s="79"/>
      <c r="D12" s="79"/>
      <c r="E12" s="79"/>
      <c r="F12" s="79"/>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c r="DV12" s="74"/>
      <c r="DW12" s="74"/>
      <c r="DX12" s="74"/>
      <c r="DY12" s="74"/>
      <c r="DZ12" s="74"/>
      <c r="EA12" s="74"/>
      <c r="EB12" s="74"/>
      <c r="EC12" s="74"/>
      <c r="ED12" s="74"/>
      <c r="EE12" s="74"/>
      <c r="EF12" s="74"/>
      <c r="EG12" s="74"/>
      <c r="EH12" s="74"/>
      <c r="EI12" s="74"/>
      <c r="EJ12" s="74"/>
      <c r="EK12" s="74"/>
      <c r="EL12" s="74"/>
      <c r="EM12" s="74"/>
      <c r="EN12" s="74"/>
      <c r="EO12" s="74"/>
      <c r="EP12" s="74"/>
      <c r="EQ12" s="74"/>
      <c r="ER12" s="74"/>
      <c r="ES12" s="74"/>
      <c r="ET12" s="74"/>
      <c r="EU12" s="74"/>
      <c r="EV12" s="74"/>
      <c r="EW12" s="74"/>
      <c r="EX12" s="74"/>
      <c r="EY12" s="74"/>
      <c r="EZ12" s="74"/>
      <c r="FA12" s="74"/>
      <c r="FB12" s="74"/>
      <c r="FC12" s="74"/>
      <c r="FD12" s="74"/>
      <c r="FE12" s="74"/>
      <c r="FF12" s="56"/>
      <c r="FG12" s="56"/>
    </row>
    <row r="13" spans="1:174" ht="25.5" x14ac:dyDescent="0.2">
      <c r="A13" s="71" t="s">
        <v>261</v>
      </c>
      <c r="B13" s="72" t="s">
        <v>262</v>
      </c>
      <c r="C13" s="79"/>
      <c r="D13" s="79"/>
      <c r="E13" s="79"/>
      <c r="F13" s="79"/>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c r="DV13" s="74"/>
      <c r="DW13" s="74"/>
      <c r="DX13" s="74"/>
      <c r="DY13" s="74"/>
      <c r="DZ13" s="74"/>
      <c r="EA13" s="74"/>
      <c r="EB13" s="74"/>
      <c r="EC13" s="74"/>
      <c r="ED13" s="74"/>
      <c r="EE13" s="74"/>
      <c r="EF13" s="74"/>
      <c r="EG13" s="74"/>
      <c r="EH13" s="74"/>
      <c r="EI13" s="74"/>
      <c r="EJ13" s="74"/>
      <c r="EK13" s="74"/>
      <c r="EL13" s="74"/>
      <c r="EM13" s="74"/>
      <c r="EN13" s="74"/>
      <c r="EO13" s="74"/>
      <c r="EP13" s="74"/>
      <c r="EQ13" s="74"/>
      <c r="ER13" s="74"/>
      <c r="ES13" s="74"/>
      <c r="ET13" s="74"/>
      <c r="EU13" s="74"/>
      <c r="EV13" s="74"/>
      <c r="EW13" s="74"/>
      <c r="EX13" s="74"/>
      <c r="EY13" s="74"/>
      <c r="EZ13" s="74"/>
      <c r="FA13" s="74"/>
      <c r="FB13" s="74"/>
      <c r="FC13" s="74"/>
      <c r="FD13" s="74"/>
      <c r="FE13" s="74"/>
      <c r="FF13" s="56"/>
      <c r="FG13" s="56"/>
    </row>
    <row r="14" spans="1:174" ht="38.25" x14ac:dyDescent="0.2">
      <c r="A14" s="71"/>
      <c r="B14" s="72" t="s">
        <v>263</v>
      </c>
      <c r="C14" s="79"/>
      <c r="D14" s="79"/>
      <c r="E14" s="79"/>
      <c r="F14" s="79"/>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c r="DV14" s="74"/>
      <c r="DW14" s="74"/>
      <c r="DX14" s="74"/>
      <c r="DY14" s="74"/>
      <c r="DZ14" s="74"/>
      <c r="EA14" s="74"/>
      <c r="EB14" s="74"/>
      <c r="EC14" s="74"/>
      <c r="ED14" s="74"/>
      <c r="EE14" s="74"/>
      <c r="EF14" s="74"/>
      <c r="EG14" s="74"/>
      <c r="EH14" s="74"/>
      <c r="EI14" s="74"/>
      <c r="EJ14" s="74"/>
      <c r="EK14" s="74"/>
      <c r="EL14" s="74"/>
      <c r="EM14" s="74"/>
      <c r="EN14" s="74"/>
      <c r="EO14" s="74"/>
      <c r="EP14" s="74"/>
      <c r="EQ14" s="74"/>
      <c r="ER14" s="74"/>
      <c r="ES14" s="74"/>
      <c r="ET14" s="74"/>
      <c r="EU14" s="74"/>
      <c r="EV14" s="74"/>
      <c r="EW14" s="74"/>
      <c r="EX14" s="74"/>
      <c r="EY14" s="74"/>
      <c r="EZ14" s="74"/>
      <c r="FA14" s="74"/>
      <c r="FB14" s="74"/>
      <c r="FC14" s="74"/>
      <c r="FD14" s="74"/>
      <c r="FE14" s="74"/>
      <c r="FF14" s="56"/>
      <c r="FG14" s="56"/>
    </row>
    <row r="15" spans="1:174" x14ac:dyDescent="0.2">
      <c r="A15" s="71" t="s">
        <v>264</v>
      </c>
      <c r="B15" s="72" t="s">
        <v>265</v>
      </c>
      <c r="C15" s="79">
        <f t="shared" ref="C15:F15" si="3">+C16+C28</f>
        <v>165970000</v>
      </c>
      <c r="D15" s="79">
        <f t="shared" si="3"/>
        <v>76612000</v>
      </c>
      <c r="E15" s="79">
        <f t="shared" si="3"/>
        <v>82303338.530000001</v>
      </c>
      <c r="F15" s="79">
        <f t="shared" si="3"/>
        <v>18598202.699999999</v>
      </c>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c r="DV15" s="74"/>
      <c r="DW15" s="74"/>
      <c r="DX15" s="74"/>
      <c r="DY15" s="74"/>
      <c r="DZ15" s="74"/>
      <c r="EA15" s="74"/>
      <c r="EB15" s="74"/>
      <c r="EC15" s="74"/>
      <c r="ED15" s="74"/>
      <c r="EE15" s="74"/>
      <c r="EF15" s="74"/>
      <c r="EG15" s="74"/>
      <c r="EH15" s="74"/>
      <c r="EI15" s="74"/>
      <c r="EJ15" s="74"/>
      <c r="EK15" s="74"/>
      <c r="EL15" s="74"/>
      <c r="EM15" s="74"/>
      <c r="EN15" s="74"/>
      <c r="EO15" s="74"/>
      <c r="EP15" s="74"/>
      <c r="EQ15" s="74"/>
      <c r="ER15" s="74"/>
      <c r="ES15" s="74"/>
      <c r="ET15" s="74"/>
      <c r="EU15" s="74"/>
      <c r="EV15" s="74"/>
      <c r="EW15" s="74"/>
      <c r="EX15" s="74"/>
      <c r="EY15" s="74"/>
      <c r="EZ15" s="74"/>
      <c r="FA15" s="74"/>
      <c r="FB15" s="74"/>
      <c r="FC15" s="74"/>
      <c r="FD15" s="74"/>
      <c r="FE15" s="74"/>
      <c r="FF15" s="56"/>
      <c r="FG15" s="56"/>
    </row>
    <row r="16" spans="1:174" x14ac:dyDescent="0.2">
      <c r="A16" s="71" t="s">
        <v>266</v>
      </c>
      <c r="B16" s="72" t="s">
        <v>267</v>
      </c>
      <c r="C16" s="79">
        <f t="shared" ref="C16:F16" si="4">+C17+C24+C27</f>
        <v>26053000</v>
      </c>
      <c r="D16" s="79">
        <f t="shared" si="4"/>
        <v>15636000</v>
      </c>
      <c r="E16" s="79">
        <f t="shared" si="4"/>
        <v>13440510.199999999</v>
      </c>
      <c r="F16" s="79">
        <f t="shared" si="4"/>
        <v>5449997.2000000002</v>
      </c>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c r="DV16" s="74"/>
      <c r="DW16" s="74"/>
      <c r="DX16" s="74"/>
      <c r="DY16" s="74"/>
      <c r="DZ16" s="74"/>
      <c r="EA16" s="74"/>
      <c r="EB16" s="74"/>
      <c r="EC16" s="74"/>
      <c r="ED16" s="74"/>
      <c r="EE16" s="74"/>
      <c r="EF16" s="74"/>
      <c r="EG16" s="74"/>
      <c r="EH16" s="74"/>
      <c r="EI16" s="74"/>
      <c r="EJ16" s="74"/>
      <c r="EK16" s="74"/>
      <c r="EL16" s="74"/>
      <c r="EM16" s="74"/>
      <c r="EN16" s="74"/>
      <c r="EO16" s="74"/>
      <c r="EP16" s="74"/>
      <c r="EQ16" s="74"/>
      <c r="ER16" s="74"/>
      <c r="ES16" s="74"/>
      <c r="ET16" s="74"/>
      <c r="EU16" s="74"/>
      <c r="EV16" s="74"/>
      <c r="EW16" s="74"/>
      <c r="EX16" s="74"/>
      <c r="EY16" s="74"/>
      <c r="EZ16" s="74"/>
      <c r="FA16" s="74"/>
      <c r="FB16" s="74"/>
      <c r="FC16" s="74"/>
      <c r="FD16" s="74"/>
      <c r="FE16" s="74"/>
      <c r="FF16" s="56"/>
      <c r="FG16" s="56"/>
    </row>
    <row r="17" spans="1:163" ht="25.5" x14ac:dyDescent="0.2">
      <c r="A17" s="71" t="s">
        <v>268</v>
      </c>
      <c r="B17" s="72" t="s">
        <v>269</v>
      </c>
      <c r="C17" s="79">
        <f t="shared" ref="C17:F17" si="5">C18+C19+C21+C22+C23+C20</f>
        <v>4121000</v>
      </c>
      <c r="D17" s="79">
        <f t="shared" si="5"/>
        <v>4121000</v>
      </c>
      <c r="E17" s="79">
        <f t="shared" si="5"/>
        <v>6983960</v>
      </c>
      <c r="F17" s="79">
        <f t="shared" si="5"/>
        <v>72694</v>
      </c>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c r="DV17" s="74"/>
      <c r="DW17" s="74"/>
      <c r="DX17" s="74"/>
      <c r="DY17" s="74"/>
      <c r="DZ17" s="74"/>
      <c r="EA17" s="74"/>
      <c r="EB17" s="74"/>
      <c r="EC17" s="74"/>
      <c r="ED17" s="74"/>
      <c r="EE17" s="74"/>
      <c r="EF17" s="74"/>
      <c r="EG17" s="74"/>
      <c r="EH17" s="74"/>
      <c r="EI17" s="74"/>
      <c r="EJ17" s="74"/>
      <c r="EK17" s="74"/>
      <c r="EL17" s="74"/>
      <c r="EM17" s="74"/>
      <c r="EN17" s="74"/>
      <c r="EO17" s="74"/>
      <c r="EP17" s="74"/>
      <c r="EQ17" s="74"/>
      <c r="ER17" s="74"/>
      <c r="ES17" s="74"/>
      <c r="ET17" s="74"/>
      <c r="EU17" s="74"/>
      <c r="EV17" s="74"/>
      <c r="EW17" s="74"/>
      <c r="EX17" s="74"/>
      <c r="EY17" s="74"/>
      <c r="EZ17" s="74"/>
      <c r="FA17" s="74"/>
      <c r="FB17" s="74"/>
      <c r="FC17" s="74"/>
      <c r="FD17" s="74"/>
      <c r="FE17" s="74"/>
      <c r="FF17" s="56"/>
      <c r="FG17" s="56"/>
    </row>
    <row r="18" spans="1:163" ht="25.5" x14ac:dyDescent="0.2">
      <c r="A18" s="75" t="s">
        <v>270</v>
      </c>
      <c r="B18" s="76" t="s">
        <v>271</v>
      </c>
      <c r="C18" s="79">
        <v>4121000</v>
      </c>
      <c r="D18" s="79">
        <v>4121000</v>
      </c>
      <c r="E18" s="111">
        <v>6938450</v>
      </c>
      <c r="F18" s="111">
        <v>72679</v>
      </c>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c r="DV18" s="74"/>
      <c r="DW18" s="74"/>
      <c r="DX18" s="74"/>
      <c r="DY18" s="74"/>
      <c r="DZ18" s="74"/>
      <c r="EA18" s="74"/>
      <c r="EB18" s="74"/>
      <c r="EC18" s="74"/>
      <c r="ED18" s="74"/>
      <c r="EE18" s="74"/>
      <c r="EF18" s="74"/>
      <c r="EG18" s="74"/>
      <c r="EH18" s="74"/>
      <c r="EI18" s="74"/>
      <c r="EJ18" s="74"/>
      <c r="EK18" s="74"/>
      <c r="EL18" s="74"/>
      <c r="EM18" s="74"/>
      <c r="EN18" s="74"/>
      <c r="EO18" s="74"/>
      <c r="EP18" s="74"/>
      <c r="EQ18" s="74"/>
      <c r="ER18" s="74"/>
      <c r="ES18" s="74"/>
      <c r="ET18" s="74"/>
      <c r="EU18" s="74"/>
      <c r="EV18" s="74"/>
      <c r="EW18" s="74"/>
      <c r="EX18" s="74"/>
      <c r="EY18" s="74"/>
      <c r="EZ18" s="74"/>
      <c r="FA18" s="74"/>
      <c r="FB18" s="74"/>
      <c r="FC18" s="74"/>
      <c r="FD18" s="74"/>
      <c r="FE18" s="74"/>
      <c r="FF18" s="56"/>
      <c r="FG18" s="56"/>
    </row>
    <row r="19" spans="1:163" ht="25.5" x14ac:dyDescent="0.2">
      <c r="A19" s="75" t="s">
        <v>272</v>
      </c>
      <c r="B19" s="76" t="s">
        <v>273</v>
      </c>
      <c r="C19" s="79"/>
      <c r="D19" s="79"/>
      <c r="E19" s="111">
        <v>45501</v>
      </c>
      <c r="F19" s="111">
        <v>15</v>
      </c>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c r="DV19" s="74"/>
      <c r="DW19" s="74"/>
      <c r="DX19" s="74"/>
      <c r="DY19" s="74"/>
      <c r="DZ19" s="74"/>
      <c r="EA19" s="74"/>
      <c r="EB19" s="74"/>
      <c r="EC19" s="74"/>
      <c r="ED19" s="74"/>
      <c r="EE19" s="74"/>
      <c r="EF19" s="74"/>
      <c r="EG19" s="74"/>
      <c r="EH19" s="74"/>
      <c r="EI19" s="74"/>
      <c r="EJ19" s="74"/>
      <c r="EK19" s="74"/>
      <c r="EL19" s="74"/>
      <c r="EM19" s="74"/>
      <c r="EN19" s="74"/>
      <c r="EO19" s="74"/>
      <c r="EP19" s="74"/>
      <c r="EQ19" s="74"/>
      <c r="ER19" s="74"/>
      <c r="ES19" s="74"/>
      <c r="ET19" s="74"/>
      <c r="EU19" s="74"/>
      <c r="EV19" s="74"/>
      <c r="EW19" s="74"/>
      <c r="EX19" s="74"/>
      <c r="EY19" s="74"/>
      <c r="EZ19" s="74"/>
      <c r="FA19" s="74"/>
      <c r="FB19" s="74"/>
      <c r="FC19" s="74"/>
      <c r="FD19" s="74"/>
      <c r="FE19" s="74"/>
      <c r="FF19" s="56"/>
      <c r="FG19" s="56"/>
    </row>
    <row r="20" spans="1:163" x14ac:dyDescent="0.2">
      <c r="A20" s="75" t="s">
        <v>274</v>
      </c>
      <c r="B20" s="76" t="s">
        <v>275</v>
      </c>
      <c r="C20" s="79"/>
      <c r="D20" s="79"/>
      <c r="E20" s="111"/>
      <c r="F20" s="111"/>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c r="DV20" s="74"/>
      <c r="DW20" s="74"/>
      <c r="DX20" s="74"/>
      <c r="DY20" s="74"/>
      <c r="DZ20" s="74"/>
      <c r="EA20" s="74"/>
      <c r="EB20" s="74"/>
      <c r="EC20" s="74"/>
      <c r="ED20" s="74"/>
      <c r="EE20" s="74"/>
      <c r="EF20" s="74"/>
      <c r="EG20" s="74"/>
      <c r="EH20" s="74"/>
      <c r="EI20" s="74"/>
      <c r="EJ20" s="74"/>
      <c r="EK20" s="74"/>
      <c r="EL20" s="74"/>
      <c r="EM20" s="74"/>
      <c r="EN20" s="74"/>
      <c r="EO20" s="74"/>
      <c r="EP20" s="74"/>
      <c r="EQ20" s="74"/>
      <c r="ER20" s="74"/>
      <c r="ES20" s="74"/>
      <c r="ET20" s="74"/>
      <c r="EU20" s="74"/>
      <c r="EV20" s="74"/>
      <c r="EW20" s="74"/>
      <c r="EX20" s="74"/>
      <c r="EY20" s="74"/>
      <c r="EZ20" s="74"/>
      <c r="FA20" s="74"/>
      <c r="FB20" s="74"/>
      <c r="FC20" s="74"/>
      <c r="FD20" s="74"/>
      <c r="FE20" s="74"/>
      <c r="FF20" s="56"/>
      <c r="FG20" s="56"/>
    </row>
    <row r="21" spans="1:163" ht="25.5" x14ac:dyDescent="0.2">
      <c r="A21" s="75" t="s">
        <v>276</v>
      </c>
      <c r="B21" s="76" t="s">
        <v>277</v>
      </c>
      <c r="C21" s="79"/>
      <c r="D21" s="79"/>
      <c r="E21" s="111"/>
      <c r="F21" s="111"/>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4"/>
      <c r="BY21" s="74"/>
      <c r="BZ21" s="74"/>
      <c r="CA21" s="74"/>
      <c r="CB21" s="74"/>
      <c r="CC21" s="74"/>
      <c r="CD21" s="74"/>
      <c r="CE21" s="74"/>
      <c r="CF21" s="74"/>
      <c r="CG21" s="74"/>
      <c r="CH21" s="74"/>
      <c r="CI21" s="74"/>
      <c r="CJ21" s="74"/>
      <c r="CK21" s="74"/>
      <c r="CL21" s="74"/>
      <c r="CM21" s="74"/>
      <c r="CN21" s="74"/>
      <c r="CO21" s="74"/>
      <c r="CP21" s="74"/>
      <c r="CQ21" s="74"/>
      <c r="CR21" s="74"/>
      <c r="CS21" s="74"/>
      <c r="CT21" s="74"/>
      <c r="CU21" s="74"/>
      <c r="CV21" s="74"/>
      <c r="CW21" s="74"/>
      <c r="CX21" s="74"/>
      <c r="CY21" s="74"/>
      <c r="CZ21" s="74"/>
      <c r="DA21" s="74"/>
      <c r="DB21" s="74"/>
      <c r="DC21" s="74"/>
      <c r="DD21" s="74"/>
      <c r="DE21" s="74"/>
      <c r="DF21" s="74"/>
      <c r="DG21" s="74"/>
      <c r="DH21" s="74"/>
      <c r="DI21" s="74"/>
      <c r="DJ21" s="74"/>
      <c r="DK21" s="74"/>
      <c r="DL21" s="74"/>
      <c r="DM21" s="74"/>
      <c r="DN21" s="74"/>
      <c r="DO21" s="74"/>
      <c r="DP21" s="74"/>
      <c r="DQ21" s="74"/>
      <c r="DR21" s="74"/>
      <c r="DS21" s="74"/>
      <c r="DT21" s="74"/>
      <c r="DU21" s="74"/>
      <c r="DV21" s="74"/>
      <c r="DW21" s="74"/>
      <c r="DX21" s="74"/>
      <c r="DY21" s="74"/>
      <c r="DZ21" s="74"/>
      <c r="EA21" s="74"/>
      <c r="EB21" s="74"/>
      <c r="EC21" s="74"/>
      <c r="ED21" s="74"/>
      <c r="EE21" s="74"/>
      <c r="EF21" s="74"/>
      <c r="EG21" s="74"/>
      <c r="EH21" s="74"/>
      <c r="EI21" s="74"/>
      <c r="EJ21" s="74"/>
      <c r="EK21" s="74"/>
      <c r="EL21" s="74"/>
      <c r="EM21" s="74"/>
      <c r="EN21" s="74"/>
      <c r="EO21" s="74"/>
      <c r="EP21" s="74"/>
      <c r="EQ21" s="74"/>
      <c r="ER21" s="74"/>
      <c r="ES21" s="74"/>
      <c r="ET21" s="74"/>
      <c r="EU21" s="74"/>
      <c r="EV21" s="74"/>
      <c r="EW21" s="74"/>
      <c r="EX21" s="74"/>
      <c r="EY21" s="74"/>
      <c r="EZ21" s="74"/>
      <c r="FA21" s="74"/>
      <c r="FB21" s="74"/>
      <c r="FC21" s="74"/>
      <c r="FD21" s="74"/>
      <c r="FE21" s="74"/>
      <c r="FF21" s="56"/>
      <c r="FG21" s="56"/>
    </row>
    <row r="22" spans="1:163" ht="25.5" x14ac:dyDescent="0.2">
      <c r="A22" s="75" t="s">
        <v>278</v>
      </c>
      <c r="B22" s="76" t="s">
        <v>279</v>
      </c>
      <c r="C22" s="79"/>
      <c r="D22" s="79"/>
      <c r="E22" s="111"/>
      <c r="F22" s="111"/>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4"/>
      <c r="CA22" s="74"/>
      <c r="CB22" s="74"/>
      <c r="CC22" s="74"/>
      <c r="CD22" s="74"/>
      <c r="CE22" s="74"/>
      <c r="CF22" s="74"/>
      <c r="CG22" s="74"/>
      <c r="CH22" s="74"/>
      <c r="CI22" s="74"/>
      <c r="CJ22" s="74"/>
      <c r="CK22" s="74"/>
      <c r="CL22" s="74"/>
      <c r="CM22" s="74"/>
      <c r="CN22" s="74"/>
      <c r="CO22" s="74"/>
      <c r="CP22" s="74"/>
      <c r="CQ22" s="74"/>
      <c r="CR22" s="74"/>
      <c r="CS22" s="74"/>
      <c r="CT22" s="74"/>
      <c r="CU22" s="74"/>
      <c r="CV22" s="74"/>
      <c r="CW22" s="74"/>
      <c r="CX22" s="74"/>
      <c r="CY22" s="74"/>
      <c r="CZ22" s="74"/>
      <c r="DA22" s="74"/>
      <c r="DB22" s="74"/>
      <c r="DC22" s="74"/>
      <c r="DD22" s="74"/>
      <c r="DE22" s="74"/>
      <c r="DF22" s="74"/>
      <c r="DG22" s="74"/>
      <c r="DH22" s="74"/>
      <c r="DI22" s="74"/>
      <c r="DJ22" s="74"/>
      <c r="DK22" s="74"/>
      <c r="DL22" s="74"/>
      <c r="DM22" s="74"/>
      <c r="DN22" s="74"/>
      <c r="DO22" s="74"/>
      <c r="DP22" s="74"/>
      <c r="DQ22" s="74"/>
      <c r="DR22" s="74"/>
      <c r="DS22" s="74"/>
      <c r="DT22" s="74"/>
      <c r="DU22" s="74"/>
      <c r="DV22" s="74"/>
      <c r="DW22" s="74"/>
      <c r="DX22" s="74"/>
      <c r="DY22" s="74"/>
      <c r="DZ22" s="74"/>
      <c r="EA22" s="74"/>
      <c r="EB22" s="74"/>
      <c r="EC22" s="74"/>
      <c r="ED22" s="74"/>
      <c r="EE22" s="74"/>
      <c r="EF22" s="74"/>
      <c r="EG22" s="74"/>
      <c r="EH22" s="74"/>
      <c r="EI22" s="74"/>
      <c r="EJ22" s="74"/>
      <c r="EK22" s="74"/>
      <c r="EL22" s="74"/>
      <c r="EM22" s="74"/>
      <c r="EN22" s="74"/>
      <c r="EO22" s="74"/>
      <c r="EP22" s="74"/>
      <c r="EQ22" s="74"/>
      <c r="ER22" s="74"/>
      <c r="ES22" s="74"/>
      <c r="ET22" s="74"/>
      <c r="EU22" s="74"/>
      <c r="EV22" s="74"/>
      <c r="EW22" s="74"/>
      <c r="EX22" s="74"/>
      <c r="EY22" s="74"/>
      <c r="EZ22" s="74"/>
      <c r="FA22" s="74"/>
      <c r="FB22" s="74"/>
      <c r="FC22" s="74"/>
      <c r="FD22" s="74"/>
      <c r="FE22" s="74"/>
      <c r="FF22" s="56"/>
      <c r="FG22" s="56"/>
    </row>
    <row r="23" spans="1:163" ht="43.5" customHeight="1" x14ac:dyDescent="0.25">
      <c r="A23" s="75" t="s">
        <v>280</v>
      </c>
      <c r="B23" s="77" t="s">
        <v>281</v>
      </c>
      <c r="C23" s="79"/>
      <c r="D23" s="79"/>
      <c r="E23" s="111">
        <v>9</v>
      </c>
      <c r="F23" s="111"/>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c r="BX23" s="74"/>
      <c r="BY23" s="74"/>
      <c r="BZ23" s="74"/>
      <c r="CA23" s="74"/>
      <c r="CB23" s="74"/>
      <c r="CC23" s="74"/>
      <c r="CD23" s="74"/>
      <c r="CE23" s="74"/>
      <c r="CF23" s="74"/>
      <c r="CG23" s="74"/>
      <c r="CH23" s="74"/>
      <c r="CI23" s="74"/>
      <c r="CJ23" s="74"/>
      <c r="CK23" s="74"/>
      <c r="CL23" s="74"/>
      <c r="CM23" s="74"/>
      <c r="CN23" s="74"/>
      <c r="CO23" s="74"/>
      <c r="CP23" s="74"/>
      <c r="CQ23" s="74"/>
      <c r="CR23" s="74"/>
      <c r="CS23" s="74"/>
      <c r="CT23" s="74"/>
      <c r="CU23" s="74"/>
      <c r="CV23" s="74"/>
      <c r="CW23" s="74"/>
      <c r="CX23" s="74"/>
      <c r="CY23" s="74"/>
      <c r="CZ23" s="74"/>
      <c r="DA23" s="74"/>
      <c r="DB23" s="74"/>
      <c r="DC23" s="74"/>
      <c r="DD23" s="74"/>
      <c r="DE23" s="74"/>
      <c r="DF23" s="74"/>
      <c r="DG23" s="74"/>
      <c r="DH23" s="74"/>
      <c r="DI23" s="74"/>
      <c r="DJ23" s="74"/>
      <c r="DK23" s="74"/>
      <c r="DL23" s="74"/>
      <c r="DM23" s="74"/>
      <c r="DN23" s="74"/>
      <c r="DO23" s="74"/>
      <c r="DP23" s="74"/>
      <c r="DQ23" s="74"/>
      <c r="DR23" s="74"/>
      <c r="DS23" s="74"/>
      <c r="DT23" s="74"/>
      <c r="DU23" s="74"/>
      <c r="DV23" s="74"/>
      <c r="DW23" s="74"/>
      <c r="DX23" s="74"/>
      <c r="DY23" s="74"/>
      <c r="DZ23" s="74"/>
      <c r="EA23" s="74"/>
      <c r="EB23" s="74"/>
      <c r="EC23" s="74"/>
      <c r="ED23" s="74"/>
      <c r="EE23" s="74"/>
      <c r="EF23" s="74"/>
      <c r="EG23" s="74"/>
      <c r="EH23" s="74"/>
      <c r="EI23" s="74"/>
      <c r="EJ23" s="74"/>
      <c r="EK23" s="74"/>
      <c r="EL23" s="74"/>
      <c r="EM23" s="74"/>
      <c r="EN23" s="74"/>
      <c r="EO23" s="74"/>
      <c r="EP23" s="74"/>
      <c r="EQ23" s="74"/>
      <c r="ER23" s="74"/>
      <c r="ES23" s="74"/>
      <c r="ET23" s="74"/>
      <c r="EU23" s="74"/>
      <c r="EV23" s="74"/>
      <c r="EW23" s="74"/>
      <c r="EX23" s="74"/>
      <c r="EY23" s="74"/>
      <c r="EZ23" s="74"/>
      <c r="FA23" s="74"/>
      <c r="FB23" s="74"/>
      <c r="FC23" s="74"/>
      <c r="FD23" s="74"/>
      <c r="FE23" s="74"/>
      <c r="FF23" s="56"/>
      <c r="FG23" s="56"/>
    </row>
    <row r="24" spans="1:163" ht="14.25" x14ac:dyDescent="0.2">
      <c r="A24" s="71" t="s">
        <v>282</v>
      </c>
      <c r="B24" s="78" t="s">
        <v>62</v>
      </c>
      <c r="C24" s="79">
        <f t="shared" ref="C24:F24" si="6">C25+C26</f>
        <v>1337000</v>
      </c>
      <c r="D24" s="79">
        <f t="shared" si="6"/>
        <v>1337000</v>
      </c>
      <c r="E24" s="79">
        <f t="shared" si="6"/>
        <v>1086333</v>
      </c>
      <c r="F24" s="112">
        <f t="shared" si="6"/>
        <v>7737</v>
      </c>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4"/>
      <c r="BF24" s="74"/>
      <c r="BG24" s="74"/>
      <c r="BH24" s="74"/>
      <c r="BI24" s="74"/>
      <c r="BJ24" s="74"/>
      <c r="BK24" s="74"/>
      <c r="BL24" s="74"/>
      <c r="BM24" s="74"/>
      <c r="BN24" s="74"/>
      <c r="BO24" s="74"/>
      <c r="BP24" s="74"/>
      <c r="BQ24" s="74"/>
      <c r="BR24" s="74"/>
      <c r="BS24" s="74"/>
      <c r="BT24" s="74"/>
      <c r="BU24" s="74"/>
      <c r="BV24" s="74"/>
      <c r="BW24" s="74"/>
      <c r="BX24" s="74"/>
      <c r="BY24" s="74"/>
      <c r="BZ24" s="74"/>
      <c r="CA24" s="74"/>
      <c r="CB24" s="74"/>
      <c r="CC24" s="74"/>
      <c r="CD24" s="74"/>
      <c r="CE24" s="74"/>
      <c r="CF24" s="74"/>
      <c r="CG24" s="74"/>
      <c r="CH24" s="74"/>
      <c r="CI24" s="74"/>
      <c r="CJ24" s="74"/>
      <c r="CK24" s="74"/>
      <c r="CL24" s="74"/>
      <c r="CM24" s="74"/>
      <c r="CN24" s="74"/>
      <c r="CO24" s="74"/>
      <c r="CP24" s="74"/>
      <c r="CQ24" s="74"/>
      <c r="CR24" s="74"/>
      <c r="CS24" s="74"/>
      <c r="CT24" s="74"/>
      <c r="CU24" s="74"/>
      <c r="CV24" s="74"/>
      <c r="CW24" s="74"/>
      <c r="CX24" s="74"/>
      <c r="CY24" s="74"/>
      <c r="CZ24" s="74"/>
      <c r="DA24" s="74"/>
      <c r="DB24" s="74"/>
      <c r="DC24" s="74"/>
      <c r="DD24" s="74"/>
      <c r="DE24" s="74"/>
      <c r="DF24" s="74"/>
      <c r="DG24" s="74"/>
      <c r="DH24" s="74"/>
      <c r="DI24" s="74"/>
      <c r="DJ24" s="74"/>
      <c r="DK24" s="74"/>
      <c r="DL24" s="74"/>
      <c r="DM24" s="74"/>
      <c r="DN24" s="74"/>
      <c r="DO24" s="74"/>
      <c r="DP24" s="74"/>
      <c r="DQ24" s="74"/>
      <c r="DR24" s="74"/>
      <c r="DS24" s="74"/>
      <c r="DT24" s="74"/>
      <c r="DU24" s="74"/>
      <c r="DV24" s="74"/>
      <c r="DW24" s="74"/>
      <c r="DX24" s="74"/>
      <c r="DY24" s="74"/>
      <c r="DZ24" s="74"/>
      <c r="EA24" s="74"/>
      <c r="EB24" s="74"/>
      <c r="EC24" s="74"/>
      <c r="ED24" s="74"/>
      <c r="EE24" s="74"/>
      <c r="EF24" s="74"/>
      <c r="EG24" s="74"/>
      <c r="EH24" s="74"/>
      <c r="EI24" s="74"/>
      <c r="EJ24" s="74"/>
      <c r="EK24" s="74"/>
      <c r="EL24" s="74"/>
      <c r="EM24" s="74"/>
      <c r="EN24" s="74"/>
      <c r="EO24" s="74"/>
      <c r="EP24" s="74"/>
      <c r="EQ24" s="74"/>
      <c r="ER24" s="74"/>
      <c r="ES24" s="74"/>
      <c r="ET24" s="74"/>
      <c r="EU24" s="74"/>
      <c r="EV24" s="74"/>
      <c r="EW24" s="74"/>
      <c r="EX24" s="74"/>
      <c r="EY24" s="74"/>
      <c r="EZ24" s="74"/>
      <c r="FA24" s="74"/>
      <c r="FB24" s="74"/>
      <c r="FC24" s="74"/>
      <c r="FD24" s="74"/>
      <c r="FE24" s="74"/>
      <c r="FF24" s="56"/>
      <c r="FG24" s="56"/>
    </row>
    <row r="25" spans="1:163" ht="30" x14ac:dyDescent="0.25">
      <c r="A25" s="75" t="s">
        <v>283</v>
      </c>
      <c r="B25" s="77" t="s">
        <v>284</v>
      </c>
      <c r="C25" s="79">
        <v>1337000</v>
      </c>
      <c r="D25" s="79">
        <v>1337000</v>
      </c>
      <c r="E25" s="111">
        <f>1078514+82+7736+1</f>
        <v>1086333</v>
      </c>
      <c r="F25" s="111">
        <f>7736+1</f>
        <v>7737</v>
      </c>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74"/>
      <c r="BH25" s="74"/>
      <c r="BI25" s="74"/>
      <c r="BJ25" s="74"/>
      <c r="BK25" s="74"/>
      <c r="BL25" s="74"/>
      <c r="BM25" s="74"/>
      <c r="BN25" s="74"/>
      <c r="BO25" s="74"/>
      <c r="BP25" s="74"/>
      <c r="BQ25" s="74"/>
      <c r="BR25" s="74"/>
      <c r="BS25" s="74"/>
      <c r="BT25" s="74"/>
      <c r="BU25" s="74"/>
      <c r="BV25" s="74"/>
      <c r="BW25" s="74"/>
      <c r="BX25" s="74"/>
      <c r="BY25" s="74"/>
      <c r="BZ25" s="74"/>
      <c r="CA25" s="74"/>
      <c r="CB25" s="74"/>
      <c r="CC25" s="74"/>
      <c r="CD25" s="74"/>
      <c r="CE25" s="74"/>
      <c r="CF25" s="74"/>
      <c r="CG25" s="74"/>
      <c r="CH25" s="74"/>
      <c r="CI25" s="74"/>
      <c r="CJ25" s="74"/>
      <c r="CK25" s="74"/>
      <c r="CL25" s="74"/>
      <c r="CM25" s="74"/>
      <c r="CN25" s="74"/>
      <c r="CO25" s="74"/>
      <c r="CP25" s="74"/>
      <c r="CQ25" s="74"/>
      <c r="CR25" s="74"/>
      <c r="CS25" s="74"/>
      <c r="CT25" s="74"/>
      <c r="CU25" s="74"/>
      <c r="CV25" s="74"/>
      <c r="CW25" s="74"/>
      <c r="CX25" s="74"/>
      <c r="CY25" s="74"/>
      <c r="CZ25" s="74"/>
      <c r="DA25" s="74"/>
      <c r="DB25" s="74"/>
      <c r="DC25" s="74"/>
      <c r="DD25" s="74"/>
      <c r="DE25" s="74"/>
      <c r="DF25" s="74"/>
      <c r="DG25" s="74"/>
      <c r="DH25" s="74"/>
      <c r="DI25" s="74"/>
      <c r="DJ25" s="74"/>
      <c r="DK25" s="74"/>
      <c r="DL25" s="74"/>
      <c r="DM25" s="74"/>
      <c r="DN25" s="74"/>
      <c r="DO25" s="74"/>
      <c r="DP25" s="74"/>
      <c r="DQ25" s="74"/>
      <c r="DR25" s="74"/>
      <c r="DS25" s="74"/>
      <c r="DT25" s="74"/>
      <c r="DU25" s="74"/>
      <c r="DV25" s="74"/>
      <c r="DW25" s="74"/>
      <c r="DX25" s="74"/>
      <c r="DY25" s="74"/>
      <c r="DZ25" s="74"/>
      <c r="EA25" s="74"/>
      <c r="EB25" s="74"/>
      <c r="EC25" s="74"/>
      <c r="ED25" s="74"/>
      <c r="EE25" s="74"/>
      <c r="EF25" s="74"/>
      <c r="EG25" s="74"/>
      <c r="EH25" s="74"/>
      <c r="EI25" s="74"/>
      <c r="EJ25" s="74"/>
      <c r="EK25" s="74"/>
      <c r="EL25" s="74"/>
      <c r="EM25" s="74"/>
      <c r="EN25" s="74"/>
      <c r="EO25" s="74"/>
      <c r="EP25" s="74"/>
      <c r="EQ25" s="74"/>
      <c r="ER25" s="74"/>
      <c r="ES25" s="74"/>
      <c r="ET25" s="74"/>
      <c r="EU25" s="74"/>
      <c r="EV25" s="74"/>
      <c r="EW25" s="74"/>
      <c r="EX25" s="74"/>
      <c r="EY25" s="74"/>
      <c r="EZ25" s="74"/>
      <c r="FA25" s="74"/>
      <c r="FB25" s="74"/>
      <c r="FC25" s="74"/>
      <c r="FD25" s="74"/>
      <c r="FE25" s="74"/>
      <c r="FF25" s="56"/>
      <c r="FG25" s="56"/>
    </row>
    <row r="26" spans="1:163" ht="30" x14ac:dyDescent="0.25">
      <c r="A26" s="75" t="s">
        <v>285</v>
      </c>
      <c r="B26" s="77" t="s">
        <v>286</v>
      </c>
      <c r="C26" s="79"/>
      <c r="D26" s="79"/>
      <c r="E26" s="111"/>
      <c r="F26" s="111"/>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c r="BP26" s="74"/>
      <c r="BQ26" s="74"/>
      <c r="BR26" s="74"/>
      <c r="BS26" s="74"/>
      <c r="BT26" s="74"/>
      <c r="BU26" s="74"/>
      <c r="BV26" s="74"/>
      <c r="BW26" s="74"/>
      <c r="BX26" s="74"/>
      <c r="BY26" s="74"/>
      <c r="BZ26" s="74"/>
      <c r="CA26" s="74"/>
      <c r="CB26" s="74"/>
      <c r="CC26" s="74"/>
      <c r="CD26" s="74"/>
      <c r="CE26" s="74"/>
      <c r="CF26" s="74"/>
      <c r="CG26" s="74"/>
      <c r="CH26" s="74"/>
      <c r="CI26" s="74"/>
      <c r="CJ26" s="74"/>
      <c r="CK26" s="74"/>
      <c r="CL26" s="74"/>
      <c r="CM26" s="74"/>
      <c r="CN26" s="74"/>
      <c r="CO26" s="74"/>
      <c r="CP26" s="74"/>
      <c r="CQ26" s="74"/>
      <c r="CR26" s="74"/>
      <c r="CS26" s="74"/>
      <c r="CT26" s="74"/>
      <c r="CU26" s="74"/>
      <c r="CV26" s="74"/>
      <c r="CW26" s="74"/>
      <c r="CX26" s="74"/>
      <c r="CY26" s="74"/>
      <c r="CZ26" s="74"/>
      <c r="DA26" s="74"/>
      <c r="DB26" s="74"/>
      <c r="DC26" s="74"/>
      <c r="DD26" s="74"/>
      <c r="DE26" s="74"/>
      <c r="DF26" s="74"/>
      <c r="DG26" s="74"/>
      <c r="DH26" s="74"/>
      <c r="DI26" s="74"/>
      <c r="DJ26" s="74"/>
      <c r="DK26" s="74"/>
      <c r="DL26" s="74"/>
      <c r="DM26" s="74"/>
      <c r="DN26" s="74"/>
      <c r="DO26" s="74"/>
      <c r="DP26" s="74"/>
      <c r="DQ26" s="74"/>
      <c r="DR26" s="74"/>
      <c r="DS26" s="74"/>
      <c r="DT26" s="74"/>
      <c r="DU26" s="74"/>
      <c r="DV26" s="74"/>
      <c r="DW26" s="74"/>
      <c r="DX26" s="74"/>
      <c r="DY26" s="74"/>
      <c r="DZ26" s="74"/>
      <c r="EA26" s="74"/>
      <c r="EB26" s="74"/>
      <c r="EC26" s="74"/>
      <c r="ED26" s="74"/>
      <c r="EE26" s="74"/>
      <c r="EF26" s="74"/>
      <c r="EG26" s="74"/>
      <c r="EH26" s="74"/>
      <c r="EI26" s="74"/>
      <c r="EJ26" s="74"/>
      <c r="EK26" s="74"/>
      <c r="EL26" s="74"/>
      <c r="EM26" s="74"/>
      <c r="EN26" s="74"/>
      <c r="EO26" s="74"/>
      <c r="EP26" s="74"/>
      <c r="EQ26" s="74"/>
      <c r="ER26" s="74"/>
      <c r="ES26" s="74"/>
      <c r="ET26" s="74"/>
      <c r="EU26" s="74"/>
      <c r="EV26" s="74"/>
      <c r="EW26" s="74"/>
      <c r="EX26" s="74"/>
      <c r="EY26" s="74"/>
      <c r="EZ26" s="74"/>
      <c r="FA26" s="74"/>
      <c r="FB26" s="74"/>
      <c r="FC26" s="74"/>
      <c r="FD26" s="74"/>
      <c r="FE26" s="74"/>
      <c r="FF26" s="56"/>
      <c r="FG26" s="56"/>
    </row>
    <row r="27" spans="1:163" ht="30" x14ac:dyDescent="0.25">
      <c r="A27" s="75"/>
      <c r="B27" s="77" t="s">
        <v>287</v>
      </c>
      <c r="C27" s="79">
        <v>20595000</v>
      </c>
      <c r="D27" s="79">
        <v>10178000</v>
      </c>
      <c r="E27" s="111">
        <v>5370217.2000000002</v>
      </c>
      <c r="F27" s="111">
        <v>5369566.2000000002</v>
      </c>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c r="BP27" s="74"/>
      <c r="BQ27" s="74"/>
      <c r="BR27" s="74"/>
      <c r="BS27" s="74"/>
      <c r="BT27" s="74"/>
      <c r="BU27" s="74"/>
      <c r="BV27" s="74"/>
      <c r="BW27" s="74"/>
      <c r="BX27" s="74"/>
      <c r="BY27" s="74"/>
      <c r="BZ27" s="74"/>
      <c r="CA27" s="74"/>
      <c r="CB27" s="74"/>
      <c r="CC27" s="74"/>
      <c r="CD27" s="74"/>
      <c r="CE27" s="74"/>
      <c r="CF27" s="74"/>
      <c r="CG27" s="74"/>
      <c r="CH27" s="74"/>
      <c r="CI27" s="74"/>
      <c r="CJ27" s="74"/>
      <c r="CK27" s="74"/>
      <c r="CL27" s="74"/>
      <c r="CM27" s="74"/>
      <c r="CN27" s="74"/>
      <c r="CO27" s="74"/>
      <c r="CP27" s="74"/>
      <c r="CQ27" s="74"/>
      <c r="CR27" s="74"/>
      <c r="CS27" s="74"/>
      <c r="CT27" s="74"/>
      <c r="CU27" s="74"/>
      <c r="CV27" s="74"/>
      <c r="CW27" s="74"/>
      <c r="CX27" s="74"/>
      <c r="CY27" s="74"/>
      <c r="CZ27" s="74"/>
      <c r="DA27" s="74"/>
      <c r="DB27" s="74"/>
      <c r="DC27" s="74"/>
      <c r="DD27" s="74"/>
      <c r="DE27" s="74"/>
      <c r="DF27" s="74"/>
      <c r="DG27" s="74"/>
      <c r="DH27" s="74"/>
      <c r="DI27" s="74"/>
      <c r="DJ27" s="74"/>
      <c r="DK27" s="74"/>
      <c r="DL27" s="74"/>
      <c r="DM27" s="74"/>
      <c r="DN27" s="74"/>
      <c r="DO27" s="74"/>
      <c r="DP27" s="74"/>
      <c r="DQ27" s="74"/>
      <c r="DR27" s="74"/>
      <c r="DS27" s="74"/>
      <c r="DT27" s="74"/>
      <c r="DU27" s="74"/>
      <c r="DV27" s="74"/>
      <c r="DW27" s="74"/>
      <c r="DX27" s="74"/>
      <c r="DY27" s="74"/>
      <c r="DZ27" s="74"/>
      <c r="EA27" s="74"/>
      <c r="EB27" s="74"/>
      <c r="EC27" s="74"/>
      <c r="ED27" s="74"/>
      <c r="EE27" s="74"/>
      <c r="EF27" s="74"/>
      <c r="EG27" s="74"/>
      <c r="EH27" s="74"/>
      <c r="EI27" s="74"/>
      <c r="EJ27" s="74"/>
      <c r="EK27" s="74"/>
      <c r="EL27" s="74"/>
      <c r="EM27" s="74"/>
      <c r="EN27" s="74"/>
      <c r="EO27" s="74"/>
      <c r="EP27" s="74"/>
      <c r="EQ27" s="74"/>
      <c r="ER27" s="74"/>
      <c r="ES27" s="74"/>
      <c r="ET27" s="74"/>
      <c r="EU27" s="74"/>
      <c r="EV27" s="74"/>
      <c r="EW27" s="74"/>
      <c r="EX27" s="74"/>
      <c r="EY27" s="74"/>
      <c r="EZ27" s="74"/>
      <c r="FA27" s="74"/>
      <c r="FB27" s="74"/>
      <c r="FC27" s="74"/>
      <c r="FD27" s="74"/>
      <c r="FE27" s="74"/>
      <c r="FF27" s="56"/>
      <c r="FG27" s="56"/>
    </row>
    <row r="28" spans="1:163" x14ac:dyDescent="0.2">
      <c r="A28" s="71" t="s">
        <v>288</v>
      </c>
      <c r="B28" s="72" t="s">
        <v>289</v>
      </c>
      <c r="C28" s="79">
        <f t="shared" ref="C28:D28" si="7">C29+C35+C50+C36+C37+C38+C39+C40+C41+C42+C43+C44+C45+C46+C47+C48</f>
        <v>139917000</v>
      </c>
      <c r="D28" s="79">
        <f t="shared" si="7"/>
        <v>60976000</v>
      </c>
      <c r="E28" s="79">
        <f>E29+E35+E50+E36+E37+E38+E39+E40+E41+E42+E43+E44+E45+E46+E47+E48+E49</f>
        <v>68862828.329999998</v>
      </c>
      <c r="F28" s="79">
        <f>F29+F35+F50+F36+F37+F38+F39+F40+F41+F42+F43+F44+F45+F46+F47+F48+F49</f>
        <v>13148205.5</v>
      </c>
      <c r="G28" s="79"/>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74"/>
      <c r="BT28" s="74"/>
      <c r="BU28" s="74"/>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c r="CY28" s="74"/>
      <c r="CZ28" s="74"/>
      <c r="DA28" s="74"/>
      <c r="DB28" s="74"/>
      <c r="DC28" s="74"/>
      <c r="DD28" s="74"/>
      <c r="DE28" s="74"/>
      <c r="DF28" s="74"/>
      <c r="DG28" s="74"/>
      <c r="DH28" s="74"/>
      <c r="DI28" s="74"/>
      <c r="DJ28" s="74"/>
      <c r="DK28" s="74"/>
      <c r="DL28" s="74"/>
      <c r="DM28" s="74"/>
      <c r="DN28" s="74"/>
      <c r="DO28" s="74"/>
      <c r="DP28" s="74"/>
      <c r="DQ28" s="74"/>
      <c r="DR28" s="74"/>
      <c r="DS28" s="74"/>
      <c r="DT28" s="74"/>
      <c r="DU28" s="74"/>
      <c r="DV28" s="74"/>
      <c r="DW28" s="74"/>
      <c r="DX28" s="74"/>
      <c r="DY28" s="74"/>
      <c r="DZ28" s="74"/>
      <c r="EA28" s="74"/>
      <c r="EB28" s="74"/>
      <c r="EC28" s="74"/>
      <c r="ED28" s="74"/>
      <c r="EE28" s="74"/>
      <c r="EF28" s="74"/>
      <c r="EG28" s="74"/>
      <c r="EH28" s="74"/>
      <c r="EI28" s="74"/>
      <c r="EJ28" s="74"/>
      <c r="EK28" s="74"/>
      <c r="EL28" s="74"/>
      <c r="EM28" s="74"/>
      <c r="EN28" s="74"/>
      <c r="EO28" s="74"/>
      <c r="EP28" s="74"/>
      <c r="EQ28" s="74"/>
      <c r="ER28" s="74"/>
      <c r="ES28" s="74"/>
      <c r="ET28" s="74"/>
      <c r="EU28" s="74"/>
      <c r="EV28" s="74"/>
      <c r="EW28" s="74"/>
      <c r="EX28" s="74"/>
      <c r="EY28" s="74"/>
      <c r="EZ28" s="74"/>
      <c r="FA28" s="74"/>
      <c r="FB28" s="74"/>
      <c r="FC28" s="74"/>
      <c r="FD28" s="74"/>
      <c r="FE28" s="74"/>
      <c r="FF28" s="56"/>
      <c r="FG28" s="56"/>
    </row>
    <row r="29" spans="1:163" ht="25.5" x14ac:dyDescent="0.2">
      <c r="A29" s="71" t="s">
        <v>290</v>
      </c>
      <c r="B29" s="72" t="s">
        <v>291</v>
      </c>
      <c r="C29" s="79">
        <f t="shared" ref="C29:F29" si="8">C30+C31+C32+C33+C34</f>
        <v>138193000</v>
      </c>
      <c r="D29" s="79">
        <f t="shared" si="8"/>
        <v>60361000</v>
      </c>
      <c r="E29" s="79">
        <f t="shared" si="8"/>
        <v>67645089.329999998</v>
      </c>
      <c r="F29" s="79">
        <f t="shared" si="8"/>
        <v>13040029.5</v>
      </c>
      <c r="G29" s="73"/>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74"/>
      <c r="BS29" s="74"/>
      <c r="BT29" s="74"/>
      <c r="BU29" s="74"/>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c r="DE29" s="74"/>
      <c r="DF29" s="74"/>
      <c r="DG29" s="74"/>
      <c r="DH29" s="74"/>
      <c r="DI29" s="74"/>
      <c r="DJ29" s="74"/>
      <c r="DK29" s="74"/>
      <c r="DL29" s="74"/>
      <c r="DM29" s="74"/>
      <c r="DN29" s="74"/>
      <c r="DO29" s="74"/>
      <c r="DP29" s="74"/>
      <c r="DQ29" s="74"/>
      <c r="DR29" s="74"/>
      <c r="DS29" s="74"/>
      <c r="DT29" s="74"/>
      <c r="DU29" s="74"/>
      <c r="DV29" s="74"/>
      <c r="DW29" s="74"/>
      <c r="DX29" s="74"/>
      <c r="DY29" s="74"/>
      <c r="DZ29" s="74"/>
      <c r="EA29" s="74"/>
      <c r="EB29" s="74"/>
      <c r="EC29" s="74"/>
      <c r="ED29" s="74"/>
      <c r="EE29" s="74"/>
      <c r="EF29" s="74"/>
      <c r="EG29" s="74"/>
      <c r="EH29" s="74"/>
      <c r="EI29" s="74"/>
      <c r="EJ29" s="74"/>
      <c r="EK29" s="74"/>
      <c r="EL29" s="74"/>
      <c r="EM29" s="74"/>
      <c r="EN29" s="74"/>
      <c r="EO29" s="74"/>
      <c r="EP29" s="74"/>
      <c r="EQ29" s="74"/>
      <c r="ER29" s="74"/>
      <c r="ES29" s="74"/>
      <c r="ET29" s="74"/>
      <c r="EU29" s="74"/>
      <c r="EV29" s="74"/>
      <c r="EW29" s="74"/>
      <c r="EX29" s="74"/>
      <c r="EY29" s="74"/>
      <c r="EZ29" s="74"/>
      <c r="FA29" s="74"/>
      <c r="FB29" s="74"/>
      <c r="FC29" s="74"/>
      <c r="FD29" s="74"/>
      <c r="FE29" s="74"/>
      <c r="FF29" s="56"/>
      <c r="FG29" s="56"/>
    </row>
    <row r="30" spans="1:163" ht="25.5" x14ac:dyDescent="0.2">
      <c r="A30" s="75" t="s">
        <v>292</v>
      </c>
      <c r="B30" s="76" t="s">
        <v>293</v>
      </c>
      <c r="C30" s="79">
        <v>138193000</v>
      </c>
      <c r="D30" s="79">
        <v>60361000</v>
      </c>
      <c r="E30" s="111">
        <v>65571861</v>
      </c>
      <c r="F30" s="111">
        <v>12686548</v>
      </c>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74"/>
      <c r="BT30" s="74"/>
      <c r="BU30" s="74"/>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4"/>
      <c r="DF30" s="74"/>
      <c r="DG30" s="74"/>
      <c r="DH30" s="74"/>
      <c r="DI30" s="74"/>
      <c r="DJ30" s="74"/>
      <c r="DK30" s="74"/>
      <c r="DL30" s="74"/>
      <c r="DM30" s="74"/>
      <c r="DN30" s="74"/>
      <c r="DO30" s="74"/>
      <c r="DP30" s="74"/>
      <c r="DQ30" s="74"/>
      <c r="DR30" s="74"/>
      <c r="DS30" s="74"/>
      <c r="DT30" s="74"/>
      <c r="DU30" s="74"/>
      <c r="DV30" s="74"/>
      <c r="DW30" s="74"/>
      <c r="DX30" s="74"/>
      <c r="DY30" s="74"/>
      <c r="DZ30" s="74"/>
      <c r="EA30" s="74"/>
      <c r="EB30" s="74"/>
      <c r="EC30" s="74"/>
      <c r="ED30" s="74"/>
      <c r="EE30" s="74"/>
      <c r="EF30" s="74"/>
      <c r="EG30" s="74"/>
      <c r="EH30" s="74"/>
      <c r="EI30" s="74"/>
      <c r="EJ30" s="74"/>
      <c r="EK30" s="74"/>
      <c r="EL30" s="74"/>
      <c r="EM30" s="74"/>
      <c r="EN30" s="74"/>
      <c r="EO30" s="74"/>
      <c r="EP30" s="74"/>
      <c r="EQ30" s="74"/>
      <c r="ER30" s="74"/>
      <c r="ES30" s="74"/>
      <c r="ET30" s="74"/>
      <c r="EU30" s="74"/>
      <c r="EV30" s="74"/>
      <c r="EW30" s="74"/>
      <c r="EX30" s="74"/>
      <c r="EY30" s="74"/>
      <c r="EZ30" s="74"/>
      <c r="FA30" s="74"/>
      <c r="FB30" s="74"/>
      <c r="FC30" s="74"/>
      <c r="FD30" s="74"/>
      <c r="FE30" s="74"/>
      <c r="FF30" s="56"/>
      <c r="FG30" s="56"/>
    </row>
    <row r="31" spans="1:163" ht="45" x14ac:dyDescent="0.25">
      <c r="A31" s="75" t="s">
        <v>294</v>
      </c>
      <c r="B31" s="80" t="s">
        <v>295</v>
      </c>
      <c r="C31" s="79"/>
      <c r="D31" s="79"/>
      <c r="E31" s="111">
        <v>2073146.33</v>
      </c>
      <c r="F31" s="111">
        <v>353481.5</v>
      </c>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4"/>
      <c r="EK31" s="74"/>
      <c r="EL31" s="74"/>
      <c r="EM31" s="74"/>
      <c r="EN31" s="74"/>
      <c r="EO31" s="74"/>
      <c r="EP31" s="74"/>
      <c r="EQ31" s="74"/>
      <c r="ER31" s="74"/>
      <c r="ES31" s="74"/>
      <c r="ET31" s="74"/>
      <c r="EU31" s="74"/>
      <c r="EV31" s="74"/>
      <c r="EW31" s="74"/>
      <c r="EX31" s="74"/>
      <c r="EY31" s="74"/>
      <c r="EZ31" s="74"/>
      <c r="FA31" s="74"/>
      <c r="FB31" s="74"/>
      <c r="FC31" s="74"/>
      <c r="FD31" s="74"/>
      <c r="FE31" s="74"/>
      <c r="FF31" s="56"/>
      <c r="FG31" s="56"/>
    </row>
    <row r="32" spans="1:163" ht="27.75" customHeight="1" x14ac:dyDescent="0.2">
      <c r="A32" s="75" t="s">
        <v>296</v>
      </c>
      <c r="B32" s="76" t="s">
        <v>297</v>
      </c>
      <c r="C32" s="79"/>
      <c r="D32" s="79"/>
      <c r="E32" s="111"/>
      <c r="F32" s="111"/>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c r="BS32" s="74"/>
      <c r="BT32" s="74"/>
      <c r="BU32" s="74"/>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c r="EN32" s="74"/>
      <c r="EO32" s="74"/>
      <c r="EP32" s="74"/>
      <c r="EQ32" s="74"/>
      <c r="ER32" s="74"/>
      <c r="ES32" s="74"/>
      <c r="ET32" s="74"/>
      <c r="EU32" s="74"/>
      <c r="EV32" s="74"/>
      <c r="EW32" s="74"/>
      <c r="EX32" s="74"/>
      <c r="EY32" s="74"/>
      <c r="EZ32" s="74"/>
      <c r="FA32" s="74"/>
      <c r="FB32" s="74"/>
      <c r="FC32" s="74"/>
      <c r="FD32" s="74"/>
      <c r="FE32" s="74"/>
      <c r="FF32" s="56"/>
      <c r="FG32" s="56"/>
    </row>
    <row r="33" spans="1:163" x14ac:dyDescent="0.2">
      <c r="A33" s="75" t="s">
        <v>298</v>
      </c>
      <c r="B33" s="76" t="s">
        <v>299</v>
      </c>
      <c r="C33" s="79"/>
      <c r="D33" s="79"/>
      <c r="E33" s="111">
        <v>82</v>
      </c>
      <c r="F33" s="111"/>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c r="BS33" s="74"/>
      <c r="BT33" s="74"/>
      <c r="BU33" s="74"/>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c r="DI33" s="74"/>
      <c r="DJ33" s="74"/>
      <c r="DK33" s="74"/>
      <c r="DL33" s="74"/>
      <c r="DM33" s="74"/>
      <c r="DN33" s="74"/>
      <c r="DO33" s="74"/>
      <c r="DP33" s="74"/>
      <c r="DQ33" s="74"/>
      <c r="DR33" s="74"/>
      <c r="DS33" s="74"/>
      <c r="DT33" s="74"/>
      <c r="DU33" s="74"/>
      <c r="DV33" s="74"/>
      <c r="DW33" s="74"/>
      <c r="DX33" s="74"/>
      <c r="DY33" s="74"/>
      <c r="DZ33" s="74"/>
      <c r="EA33" s="74"/>
      <c r="EB33" s="74"/>
      <c r="EC33" s="74"/>
      <c r="ED33" s="74"/>
      <c r="EE33" s="74"/>
      <c r="EF33" s="74"/>
      <c r="EG33" s="74"/>
      <c r="EH33" s="74"/>
      <c r="EI33" s="74"/>
      <c r="EJ33" s="74"/>
      <c r="EK33" s="74"/>
      <c r="EL33" s="74"/>
      <c r="EM33" s="74"/>
      <c r="EN33" s="74"/>
      <c r="EO33" s="74"/>
      <c r="EP33" s="74"/>
      <c r="EQ33" s="74"/>
      <c r="ER33" s="74"/>
      <c r="ES33" s="74"/>
      <c r="ET33" s="74"/>
      <c r="EU33" s="74"/>
      <c r="EV33" s="74"/>
      <c r="EW33" s="74"/>
      <c r="EX33" s="74"/>
      <c r="EY33" s="74"/>
      <c r="EZ33" s="74"/>
      <c r="FA33" s="74"/>
      <c r="FB33" s="74"/>
      <c r="FC33" s="74"/>
      <c r="FD33" s="74"/>
      <c r="FE33" s="74"/>
      <c r="FF33" s="56"/>
      <c r="FG33" s="56"/>
    </row>
    <row r="34" spans="1:163" x14ac:dyDescent="0.2">
      <c r="A34" s="75" t="s">
        <v>300</v>
      </c>
      <c r="B34" s="76" t="s">
        <v>301</v>
      </c>
      <c r="C34" s="79"/>
      <c r="D34" s="79"/>
      <c r="E34" s="111"/>
      <c r="F34" s="111"/>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c r="DI34" s="74"/>
      <c r="DJ34" s="74"/>
      <c r="DK34" s="74"/>
      <c r="DL34" s="74"/>
      <c r="DM34" s="74"/>
      <c r="DN34" s="74"/>
      <c r="DO34" s="74"/>
      <c r="DP34" s="74"/>
      <c r="DQ34" s="74"/>
      <c r="DR34" s="74"/>
      <c r="DS34" s="74"/>
      <c r="DT34" s="74"/>
      <c r="DU34" s="74"/>
      <c r="DV34" s="74"/>
      <c r="DW34" s="74"/>
      <c r="DX34" s="74"/>
      <c r="DY34" s="74"/>
      <c r="DZ34" s="74"/>
      <c r="EA34" s="74"/>
      <c r="EB34" s="74"/>
      <c r="EC34" s="74"/>
      <c r="ED34" s="74"/>
      <c r="EE34" s="74"/>
      <c r="EF34" s="74"/>
      <c r="EG34" s="74"/>
      <c r="EH34" s="74"/>
      <c r="EI34" s="74"/>
      <c r="EJ34" s="74"/>
      <c r="EK34" s="74"/>
      <c r="EL34" s="74"/>
      <c r="EM34" s="74"/>
      <c r="EN34" s="74"/>
      <c r="EO34" s="74"/>
      <c r="EP34" s="74"/>
      <c r="EQ34" s="74"/>
      <c r="ER34" s="74"/>
      <c r="ES34" s="74"/>
      <c r="ET34" s="74"/>
      <c r="EU34" s="74"/>
      <c r="EV34" s="74"/>
      <c r="EW34" s="74"/>
      <c r="EX34" s="74"/>
      <c r="EY34" s="74"/>
      <c r="EZ34" s="74"/>
      <c r="FA34" s="74"/>
      <c r="FB34" s="74"/>
      <c r="FC34" s="74"/>
      <c r="FD34" s="74"/>
      <c r="FE34" s="74"/>
      <c r="FF34" s="56"/>
      <c r="FG34" s="56"/>
    </row>
    <row r="35" spans="1:163" x14ac:dyDescent="0.2">
      <c r="A35" s="75" t="s">
        <v>302</v>
      </c>
      <c r="B35" s="76" t="s">
        <v>303</v>
      </c>
      <c r="C35" s="79"/>
      <c r="D35" s="79"/>
      <c r="E35" s="111"/>
      <c r="F35" s="111"/>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c r="DZ35" s="74"/>
      <c r="EA35" s="74"/>
      <c r="EB35" s="74"/>
      <c r="EC35" s="74"/>
      <c r="ED35" s="74"/>
      <c r="EE35" s="74"/>
      <c r="EF35" s="74"/>
      <c r="EG35" s="74"/>
      <c r="EH35" s="74"/>
      <c r="EI35" s="74"/>
      <c r="EJ35" s="74"/>
      <c r="EK35" s="74"/>
      <c r="EL35" s="74"/>
      <c r="EM35" s="74"/>
      <c r="EN35" s="74"/>
      <c r="EO35" s="74"/>
      <c r="EP35" s="74"/>
      <c r="EQ35" s="74"/>
      <c r="ER35" s="74"/>
      <c r="ES35" s="74"/>
      <c r="ET35" s="74"/>
      <c r="EU35" s="74"/>
      <c r="EV35" s="74"/>
      <c r="EW35" s="74"/>
      <c r="EX35" s="74"/>
      <c r="EY35" s="74"/>
      <c r="EZ35" s="74"/>
      <c r="FA35" s="74"/>
      <c r="FB35" s="74"/>
      <c r="FC35" s="74"/>
      <c r="FD35" s="74"/>
      <c r="FE35" s="74"/>
      <c r="FF35" s="56"/>
      <c r="FG35" s="56"/>
    </row>
    <row r="36" spans="1:163" ht="24" x14ac:dyDescent="0.2">
      <c r="A36" s="75" t="s">
        <v>304</v>
      </c>
      <c r="B36" s="81" t="s">
        <v>305</v>
      </c>
      <c r="C36" s="79"/>
      <c r="D36" s="79"/>
      <c r="E36" s="111"/>
      <c r="F36" s="111"/>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4"/>
      <c r="BF36" s="74"/>
      <c r="BG36" s="74"/>
      <c r="BH36" s="74"/>
      <c r="BI36" s="74"/>
      <c r="BJ36" s="74"/>
      <c r="BK36" s="74"/>
      <c r="BL36" s="74"/>
      <c r="BM36" s="74"/>
      <c r="BN36" s="74"/>
      <c r="BO36" s="74"/>
      <c r="BP36" s="74"/>
      <c r="BQ36" s="74"/>
      <c r="BR36" s="74"/>
      <c r="BS36" s="74"/>
      <c r="BT36" s="74"/>
      <c r="BU36" s="74"/>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c r="EC36" s="74"/>
      <c r="ED36" s="74"/>
      <c r="EE36" s="74"/>
      <c r="EF36" s="74"/>
      <c r="EG36" s="74"/>
      <c r="EH36" s="74"/>
      <c r="EI36" s="74"/>
      <c r="EJ36" s="74"/>
      <c r="EK36" s="74"/>
      <c r="EL36" s="74"/>
      <c r="EM36" s="74"/>
      <c r="EN36" s="74"/>
      <c r="EO36" s="74"/>
      <c r="EP36" s="74"/>
      <c r="EQ36" s="74"/>
      <c r="ER36" s="74"/>
      <c r="ES36" s="74"/>
      <c r="ET36" s="74"/>
      <c r="EU36" s="74"/>
      <c r="EV36" s="74"/>
      <c r="EW36" s="74"/>
      <c r="EX36" s="74"/>
      <c r="EY36" s="74"/>
      <c r="EZ36" s="74"/>
      <c r="FA36" s="74"/>
      <c r="FB36" s="74"/>
      <c r="FC36" s="74"/>
      <c r="FD36" s="74"/>
      <c r="FE36" s="74"/>
      <c r="FF36" s="56"/>
      <c r="FG36" s="56"/>
    </row>
    <row r="37" spans="1:163" ht="38.25" x14ac:dyDescent="0.2">
      <c r="A37" s="75" t="s">
        <v>306</v>
      </c>
      <c r="B37" s="76" t="s">
        <v>307</v>
      </c>
      <c r="C37" s="79">
        <v>32000</v>
      </c>
      <c r="D37" s="79">
        <v>17000</v>
      </c>
      <c r="E37" s="111">
        <v>9138</v>
      </c>
      <c r="F37" s="111">
        <v>8</v>
      </c>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c r="BM37" s="74"/>
      <c r="BN37" s="74"/>
      <c r="BO37" s="74"/>
      <c r="BP37" s="74"/>
      <c r="BQ37" s="74"/>
      <c r="BR37" s="74"/>
      <c r="BS37" s="74"/>
      <c r="BT37" s="74"/>
      <c r="BU37" s="74"/>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c r="DZ37" s="74"/>
      <c r="EA37" s="74"/>
      <c r="EB37" s="74"/>
      <c r="EC37" s="74"/>
      <c r="ED37" s="74"/>
      <c r="EE37" s="74"/>
      <c r="EF37" s="74"/>
      <c r="EG37" s="74"/>
      <c r="EH37" s="74"/>
      <c r="EI37" s="74"/>
      <c r="EJ37" s="74"/>
      <c r="EK37" s="74"/>
      <c r="EL37" s="74"/>
      <c r="EM37" s="74"/>
      <c r="EN37" s="74"/>
      <c r="EO37" s="74"/>
      <c r="EP37" s="74"/>
      <c r="EQ37" s="74"/>
      <c r="ER37" s="74"/>
      <c r="ES37" s="74"/>
      <c r="ET37" s="74"/>
      <c r="EU37" s="74"/>
      <c r="EV37" s="74"/>
      <c r="EW37" s="74"/>
      <c r="EX37" s="74"/>
      <c r="EY37" s="74"/>
      <c r="EZ37" s="74"/>
      <c r="FA37" s="74"/>
      <c r="FB37" s="74"/>
      <c r="FC37" s="74"/>
      <c r="FD37" s="74"/>
      <c r="FE37" s="74"/>
      <c r="FF37" s="56"/>
      <c r="FG37" s="56"/>
    </row>
    <row r="38" spans="1:163" ht="51" x14ac:dyDescent="0.2">
      <c r="A38" s="75" t="s">
        <v>308</v>
      </c>
      <c r="B38" s="76" t="s">
        <v>309</v>
      </c>
      <c r="C38" s="79">
        <v>304000</v>
      </c>
      <c r="D38" s="79">
        <v>174000</v>
      </c>
      <c r="E38" s="111">
        <v>6629</v>
      </c>
      <c r="F38" s="111">
        <v>-116</v>
      </c>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4"/>
      <c r="BR38" s="74"/>
      <c r="BS38" s="74"/>
      <c r="BT38" s="74"/>
      <c r="BU38" s="74"/>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c r="DI38" s="74"/>
      <c r="DJ38" s="74"/>
      <c r="DK38" s="74"/>
      <c r="DL38" s="74"/>
      <c r="DM38" s="74"/>
      <c r="DN38" s="74"/>
      <c r="DO38" s="74"/>
      <c r="DP38" s="74"/>
      <c r="DQ38" s="74"/>
      <c r="DR38" s="74"/>
      <c r="DS38" s="74"/>
      <c r="DT38" s="74"/>
      <c r="DU38" s="74"/>
      <c r="DV38" s="74"/>
      <c r="DW38" s="74"/>
      <c r="DX38" s="74"/>
      <c r="DY38" s="74"/>
      <c r="DZ38" s="74"/>
      <c r="EA38" s="74"/>
      <c r="EB38" s="74"/>
      <c r="EC38" s="74"/>
      <c r="ED38" s="74"/>
      <c r="EE38" s="74"/>
      <c r="EF38" s="74"/>
      <c r="EG38" s="74"/>
      <c r="EH38" s="74"/>
      <c r="EI38" s="74"/>
      <c r="EJ38" s="74"/>
      <c r="EK38" s="74"/>
      <c r="EL38" s="74"/>
      <c r="EM38" s="74"/>
      <c r="EN38" s="74"/>
      <c r="EO38" s="74"/>
      <c r="EP38" s="74"/>
      <c r="EQ38" s="74"/>
      <c r="ER38" s="74"/>
      <c r="ES38" s="74"/>
      <c r="ET38" s="74"/>
      <c r="EU38" s="74"/>
      <c r="EV38" s="74"/>
      <c r="EW38" s="74"/>
      <c r="EX38" s="74"/>
      <c r="EY38" s="74"/>
      <c r="EZ38" s="74"/>
      <c r="FA38" s="74"/>
      <c r="FB38" s="74"/>
      <c r="FC38" s="74"/>
      <c r="FD38" s="74"/>
      <c r="FE38" s="74"/>
      <c r="FF38" s="56"/>
      <c r="FG38" s="56"/>
    </row>
    <row r="39" spans="1:163" ht="38.25" x14ac:dyDescent="0.2">
      <c r="A39" s="75" t="s">
        <v>310</v>
      </c>
      <c r="B39" s="76" t="s">
        <v>311</v>
      </c>
      <c r="C39" s="79"/>
      <c r="D39" s="79"/>
      <c r="E39" s="111"/>
      <c r="F39" s="111"/>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c r="DZ39" s="74"/>
      <c r="EA39" s="74"/>
      <c r="EB39" s="74"/>
      <c r="EC39" s="74"/>
      <c r="ED39" s="74"/>
      <c r="EE39" s="74"/>
      <c r="EF39" s="74"/>
      <c r="EG39" s="74"/>
      <c r="EH39" s="74"/>
      <c r="EI39" s="74"/>
      <c r="EJ39" s="74"/>
      <c r="EK39" s="74"/>
      <c r="EL39" s="74"/>
      <c r="EM39" s="74"/>
      <c r="EN39" s="74"/>
      <c r="EO39" s="74"/>
      <c r="EP39" s="74"/>
      <c r="EQ39" s="74"/>
      <c r="ER39" s="74"/>
      <c r="ES39" s="74"/>
      <c r="ET39" s="74"/>
      <c r="EU39" s="74"/>
      <c r="EV39" s="74"/>
      <c r="EW39" s="74"/>
      <c r="EX39" s="74"/>
      <c r="EY39" s="74"/>
      <c r="EZ39" s="74"/>
      <c r="FA39" s="74"/>
      <c r="FB39" s="74"/>
      <c r="FC39" s="74"/>
      <c r="FD39" s="74"/>
      <c r="FE39" s="74"/>
      <c r="FF39" s="56"/>
      <c r="FG39" s="56"/>
    </row>
    <row r="40" spans="1:163" ht="38.25" x14ac:dyDescent="0.2">
      <c r="A40" s="75" t="s">
        <v>312</v>
      </c>
      <c r="B40" s="76" t="s">
        <v>313</v>
      </c>
      <c r="C40" s="79">
        <v>1000</v>
      </c>
      <c r="D40" s="79"/>
      <c r="E40" s="111">
        <v>1807</v>
      </c>
      <c r="F40" s="111"/>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4"/>
      <c r="BQ40" s="74"/>
      <c r="BR40" s="74"/>
      <c r="BS40" s="74"/>
      <c r="BT40" s="74"/>
      <c r="BU40" s="74"/>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c r="DI40" s="74"/>
      <c r="DJ40" s="74"/>
      <c r="DK40" s="74"/>
      <c r="DL40" s="74"/>
      <c r="DM40" s="74"/>
      <c r="DN40" s="74"/>
      <c r="DO40" s="74"/>
      <c r="DP40" s="74"/>
      <c r="DQ40" s="74"/>
      <c r="DR40" s="74"/>
      <c r="DS40" s="74"/>
      <c r="DT40" s="74"/>
      <c r="DU40" s="74"/>
      <c r="DV40" s="74"/>
      <c r="DW40" s="74"/>
      <c r="DX40" s="74"/>
      <c r="DY40" s="74"/>
      <c r="DZ40" s="74"/>
      <c r="EA40" s="74"/>
      <c r="EB40" s="74"/>
      <c r="EC40" s="74"/>
      <c r="ED40" s="74"/>
      <c r="EE40" s="74"/>
      <c r="EF40" s="74"/>
      <c r="EG40" s="74"/>
      <c r="EH40" s="74"/>
      <c r="EI40" s="74"/>
      <c r="EJ40" s="74"/>
      <c r="EK40" s="74"/>
      <c r="EL40" s="74"/>
      <c r="EM40" s="74"/>
      <c r="EN40" s="74"/>
      <c r="EO40" s="74"/>
      <c r="EP40" s="74"/>
      <c r="EQ40" s="74"/>
      <c r="ER40" s="74"/>
      <c r="ES40" s="74"/>
      <c r="ET40" s="74"/>
      <c r="EU40" s="74"/>
      <c r="EV40" s="74"/>
      <c r="EW40" s="74"/>
      <c r="EX40" s="74"/>
      <c r="EY40" s="74"/>
      <c r="EZ40" s="74"/>
      <c r="FA40" s="74"/>
      <c r="FB40" s="74"/>
      <c r="FC40" s="74"/>
      <c r="FD40" s="74"/>
      <c r="FE40" s="74"/>
      <c r="FF40" s="56"/>
      <c r="FG40" s="56"/>
    </row>
    <row r="41" spans="1:163" ht="38.25" x14ac:dyDescent="0.2">
      <c r="A41" s="75" t="s">
        <v>314</v>
      </c>
      <c r="B41" s="76" t="s">
        <v>315</v>
      </c>
      <c r="C41" s="79">
        <v>1000</v>
      </c>
      <c r="D41" s="79"/>
      <c r="E41" s="111"/>
      <c r="F41" s="111"/>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c r="DZ41" s="74"/>
      <c r="EA41" s="74"/>
      <c r="EB41" s="74"/>
      <c r="EC41" s="74"/>
      <c r="ED41" s="74"/>
      <c r="EE41" s="74"/>
      <c r="EF41" s="74"/>
      <c r="EG41" s="74"/>
      <c r="EH41" s="74"/>
      <c r="EI41" s="74"/>
      <c r="EJ41" s="74"/>
      <c r="EK41" s="74"/>
      <c r="EL41" s="74"/>
      <c r="EM41" s="74"/>
      <c r="EN41" s="74"/>
      <c r="EO41" s="74"/>
      <c r="EP41" s="74"/>
      <c r="EQ41" s="74"/>
      <c r="ER41" s="74"/>
      <c r="ES41" s="74"/>
      <c r="ET41" s="74"/>
      <c r="EU41" s="74"/>
      <c r="EV41" s="74"/>
      <c r="EW41" s="74"/>
      <c r="EX41" s="74"/>
      <c r="EY41" s="74"/>
      <c r="EZ41" s="74"/>
      <c r="FA41" s="74"/>
      <c r="FB41" s="74"/>
      <c r="FC41" s="74"/>
      <c r="FD41" s="74"/>
      <c r="FE41" s="74"/>
      <c r="FF41" s="56"/>
      <c r="FG41" s="56"/>
    </row>
    <row r="42" spans="1:163" ht="38.25" x14ac:dyDescent="0.2">
      <c r="A42" s="75" t="s">
        <v>316</v>
      </c>
      <c r="B42" s="76" t="s">
        <v>317</v>
      </c>
      <c r="C42" s="79"/>
      <c r="D42" s="79"/>
      <c r="E42" s="111"/>
      <c r="F42" s="111"/>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4"/>
      <c r="BR42" s="74"/>
      <c r="BS42" s="74"/>
      <c r="BT42" s="74"/>
      <c r="BU42" s="74"/>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4"/>
      <c r="DY42" s="74"/>
      <c r="DZ42" s="74"/>
      <c r="EA42" s="74"/>
      <c r="EB42" s="74"/>
      <c r="EC42" s="74"/>
      <c r="ED42" s="74"/>
      <c r="EE42" s="74"/>
      <c r="EF42" s="74"/>
      <c r="EG42" s="74"/>
      <c r="EH42" s="74"/>
      <c r="EI42" s="74"/>
      <c r="EJ42" s="74"/>
      <c r="EK42" s="74"/>
      <c r="EL42" s="74"/>
      <c r="EM42" s="74"/>
      <c r="EN42" s="74"/>
      <c r="EO42" s="74"/>
      <c r="EP42" s="74"/>
      <c r="EQ42" s="74"/>
      <c r="ER42" s="74"/>
      <c r="ES42" s="74"/>
      <c r="ET42" s="74"/>
      <c r="EU42" s="74"/>
      <c r="EV42" s="74"/>
      <c r="EW42" s="74"/>
      <c r="EX42" s="74"/>
      <c r="EY42" s="74"/>
      <c r="EZ42" s="74"/>
      <c r="FA42" s="74"/>
      <c r="FB42" s="74"/>
      <c r="FC42" s="74"/>
      <c r="FD42" s="74"/>
      <c r="FE42" s="74"/>
      <c r="FF42" s="56"/>
      <c r="FG42" s="56"/>
    </row>
    <row r="43" spans="1:163" ht="25.5" x14ac:dyDescent="0.2">
      <c r="A43" s="75" t="s">
        <v>318</v>
      </c>
      <c r="B43" s="76" t="s">
        <v>319</v>
      </c>
      <c r="C43" s="79">
        <v>8000</v>
      </c>
      <c r="D43" s="79">
        <v>2000</v>
      </c>
      <c r="E43" s="111">
        <v>9188</v>
      </c>
      <c r="F43" s="111">
        <v>2</v>
      </c>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4"/>
      <c r="BR43" s="74"/>
      <c r="BS43" s="74"/>
      <c r="BT43" s="74"/>
      <c r="BU43" s="74"/>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74"/>
      <c r="DI43" s="74"/>
      <c r="DJ43" s="74"/>
      <c r="DK43" s="74"/>
      <c r="DL43" s="74"/>
      <c r="DM43" s="74"/>
      <c r="DN43" s="74"/>
      <c r="DO43" s="74"/>
      <c r="DP43" s="74"/>
      <c r="DQ43" s="74"/>
      <c r="DR43" s="74"/>
      <c r="DS43" s="74"/>
      <c r="DT43" s="74"/>
      <c r="DU43" s="74"/>
      <c r="DV43" s="74"/>
      <c r="DW43" s="74"/>
      <c r="DX43" s="74"/>
      <c r="DY43" s="74"/>
      <c r="DZ43" s="74"/>
      <c r="EA43" s="74"/>
      <c r="EB43" s="74"/>
      <c r="EC43" s="74"/>
      <c r="ED43" s="74"/>
      <c r="EE43" s="74"/>
      <c r="EF43" s="74"/>
      <c r="EG43" s="74"/>
      <c r="EH43" s="74"/>
      <c r="EI43" s="74"/>
      <c r="EJ43" s="74"/>
      <c r="EK43" s="74"/>
      <c r="EL43" s="74"/>
      <c r="EM43" s="74"/>
      <c r="EN43" s="74"/>
      <c r="EO43" s="74"/>
      <c r="EP43" s="74"/>
      <c r="EQ43" s="74"/>
      <c r="ER43" s="74"/>
      <c r="ES43" s="74"/>
      <c r="ET43" s="74"/>
      <c r="EU43" s="74"/>
      <c r="EV43" s="74"/>
      <c r="EW43" s="74"/>
      <c r="EX43" s="74"/>
      <c r="EY43" s="74"/>
      <c r="EZ43" s="74"/>
      <c r="FA43" s="74"/>
      <c r="FB43" s="74"/>
      <c r="FC43" s="74"/>
      <c r="FD43" s="74"/>
      <c r="FE43" s="74"/>
      <c r="FF43" s="56"/>
      <c r="FG43" s="56"/>
    </row>
    <row r="44" spans="1:163" ht="30" customHeight="1" x14ac:dyDescent="0.2">
      <c r="A44" s="75" t="s">
        <v>320</v>
      </c>
      <c r="B44" s="76" t="s">
        <v>321</v>
      </c>
      <c r="C44" s="79">
        <v>835000</v>
      </c>
      <c r="D44" s="79">
        <v>371000</v>
      </c>
      <c r="E44" s="111">
        <v>129579</v>
      </c>
      <c r="F44" s="111">
        <v>7490</v>
      </c>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4"/>
      <c r="BR44" s="74"/>
      <c r="BS44" s="74"/>
      <c r="BT44" s="74"/>
      <c r="BU44" s="74"/>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c r="DI44" s="74"/>
      <c r="DJ44" s="74"/>
      <c r="DK44" s="74"/>
      <c r="DL44" s="74"/>
      <c r="DM44" s="74"/>
      <c r="DN44" s="74"/>
      <c r="DO44" s="74"/>
      <c r="DP44" s="74"/>
      <c r="DQ44" s="74"/>
      <c r="DR44" s="74"/>
      <c r="DS44" s="74"/>
      <c r="DT44" s="74"/>
      <c r="DU44" s="74"/>
      <c r="DV44" s="74"/>
      <c r="DW44" s="74"/>
      <c r="DX44" s="74"/>
      <c r="DY44" s="74"/>
      <c r="DZ44" s="74"/>
      <c r="EA44" s="74"/>
      <c r="EB44" s="74"/>
      <c r="EC44" s="74"/>
      <c r="ED44" s="74"/>
      <c r="EE44" s="74"/>
      <c r="EF44" s="74"/>
      <c r="EG44" s="74"/>
      <c r="EH44" s="74"/>
      <c r="EI44" s="74"/>
      <c r="EJ44" s="74"/>
      <c r="EK44" s="74"/>
      <c r="EL44" s="74"/>
      <c r="EM44" s="74"/>
      <c r="EN44" s="74"/>
      <c r="EO44" s="74"/>
      <c r="EP44" s="74"/>
      <c r="EQ44" s="74"/>
      <c r="ER44" s="74"/>
      <c r="ES44" s="74"/>
      <c r="ET44" s="74"/>
      <c r="EU44" s="74"/>
      <c r="EV44" s="74"/>
      <c r="EW44" s="74"/>
      <c r="EX44" s="74"/>
      <c r="EY44" s="74"/>
      <c r="EZ44" s="74"/>
      <c r="FA44" s="74"/>
      <c r="FB44" s="74"/>
      <c r="FC44" s="74"/>
      <c r="FD44" s="74"/>
      <c r="FE44" s="74"/>
      <c r="FF44" s="56"/>
      <c r="FG44" s="56"/>
    </row>
    <row r="45" spans="1:163" x14ac:dyDescent="0.2">
      <c r="A45" s="75" t="s">
        <v>322</v>
      </c>
      <c r="B45" s="76" t="s">
        <v>323</v>
      </c>
      <c r="C45" s="79">
        <v>543000</v>
      </c>
      <c r="D45" s="79">
        <v>51000</v>
      </c>
      <c r="E45" s="111">
        <v>1036672</v>
      </c>
      <c r="F45" s="111">
        <v>90523</v>
      </c>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4"/>
      <c r="BR45" s="74"/>
      <c r="BS45" s="74"/>
      <c r="BT45" s="74"/>
      <c r="BU45" s="74"/>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DE45" s="74"/>
      <c r="DF45" s="74"/>
      <c r="DG45" s="74"/>
      <c r="DH45" s="74"/>
      <c r="DI45" s="74"/>
      <c r="DJ45" s="74"/>
      <c r="DK45" s="74"/>
      <c r="DL45" s="74"/>
      <c r="DM45" s="74"/>
      <c r="DN45" s="74"/>
      <c r="DO45" s="74"/>
      <c r="DP45" s="74"/>
      <c r="DQ45" s="74"/>
      <c r="DR45" s="74"/>
      <c r="DS45" s="74"/>
      <c r="DT45" s="74"/>
      <c r="DU45" s="74"/>
      <c r="DV45" s="74"/>
      <c r="DW45" s="74"/>
      <c r="DX45" s="74"/>
      <c r="DY45" s="74"/>
      <c r="DZ45" s="74"/>
      <c r="EA45" s="74"/>
      <c r="EB45" s="74"/>
      <c r="EC45" s="74"/>
      <c r="ED45" s="74"/>
      <c r="EE45" s="74"/>
      <c r="EF45" s="74"/>
      <c r="EG45" s="74"/>
      <c r="EH45" s="74"/>
      <c r="EI45" s="74"/>
      <c r="EJ45" s="74"/>
      <c r="EK45" s="74"/>
      <c r="EL45" s="74"/>
      <c r="EM45" s="74"/>
      <c r="EN45" s="74"/>
      <c r="EO45" s="74"/>
      <c r="EP45" s="74"/>
      <c r="EQ45" s="74"/>
      <c r="ER45" s="74"/>
      <c r="ES45" s="74"/>
      <c r="ET45" s="74"/>
      <c r="EU45" s="74"/>
      <c r="EV45" s="74"/>
      <c r="EW45" s="74"/>
      <c r="EX45" s="74"/>
      <c r="EY45" s="74"/>
      <c r="EZ45" s="74"/>
      <c r="FA45" s="74"/>
      <c r="FB45" s="74"/>
      <c r="FC45" s="74"/>
      <c r="FD45" s="74"/>
      <c r="FE45" s="74"/>
      <c r="FF45" s="56"/>
      <c r="FG45" s="56"/>
    </row>
    <row r="46" spans="1:163" x14ac:dyDescent="0.2">
      <c r="A46" s="75" t="s">
        <v>324</v>
      </c>
      <c r="B46" s="76" t="s">
        <v>325</v>
      </c>
      <c r="C46" s="79"/>
      <c r="D46" s="79"/>
      <c r="E46" s="111">
        <v>14197</v>
      </c>
      <c r="F46" s="111">
        <v>1824</v>
      </c>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4"/>
      <c r="BR46" s="74"/>
      <c r="BS46" s="74"/>
      <c r="BT46" s="74"/>
      <c r="BU46" s="74"/>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DE46" s="74"/>
      <c r="DF46" s="74"/>
      <c r="DG46" s="74"/>
      <c r="DH46" s="74"/>
      <c r="DI46" s="74"/>
      <c r="DJ46" s="74"/>
      <c r="DK46" s="74"/>
      <c r="DL46" s="74"/>
      <c r="DM46" s="74"/>
      <c r="DN46" s="74"/>
      <c r="DO46" s="74"/>
      <c r="DP46" s="74"/>
      <c r="DQ46" s="74"/>
      <c r="DR46" s="74"/>
      <c r="DS46" s="74"/>
      <c r="DT46" s="74"/>
      <c r="DU46" s="74"/>
      <c r="DV46" s="74"/>
      <c r="DW46" s="74"/>
      <c r="DX46" s="74"/>
      <c r="DY46" s="74"/>
      <c r="DZ46" s="74"/>
      <c r="EA46" s="74"/>
      <c r="EB46" s="74"/>
      <c r="EC46" s="74"/>
      <c r="ED46" s="74"/>
      <c r="EE46" s="74"/>
      <c r="EF46" s="74"/>
      <c r="EG46" s="74"/>
      <c r="EH46" s="74"/>
      <c r="EI46" s="74"/>
      <c r="EJ46" s="74"/>
      <c r="EK46" s="74"/>
      <c r="EL46" s="74"/>
      <c r="EM46" s="74"/>
      <c r="EN46" s="74"/>
      <c r="EO46" s="74"/>
      <c r="EP46" s="74"/>
      <c r="EQ46" s="74"/>
      <c r="ER46" s="74"/>
      <c r="ES46" s="74"/>
      <c r="ET46" s="74"/>
      <c r="EU46" s="74"/>
      <c r="EV46" s="74"/>
      <c r="EW46" s="74"/>
      <c r="EX46" s="74"/>
      <c r="EY46" s="74"/>
      <c r="EZ46" s="74"/>
      <c r="FA46" s="74"/>
      <c r="FB46" s="74"/>
      <c r="FC46" s="74"/>
      <c r="FD46" s="74"/>
      <c r="FE46" s="74"/>
      <c r="FF46" s="56"/>
      <c r="FG46" s="56"/>
    </row>
    <row r="47" spans="1:163" ht="38.25" customHeight="1" x14ac:dyDescent="0.2">
      <c r="A47" s="82" t="s">
        <v>326</v>
      </c>
      <c r="B47" s="83" t="s">
        <v>327</v>
      </c>
      <c r="C47" s="79"/>
      <c r="D47" s="79"/>
      <c r="E47" s="111">
        <v>259</v>
      </c>
      <c r="F47" s="111"/>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4"/>
      <c r="BR47" s="74"/>
      <c r="BS47" s="74"/>
      <c r="BT47" s="74"/>
      <c r="BU47" s="74"/>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c r="DI47" s="74"/>
      <c r="DJ47" s="74"/>
      <c r="DK47" s="74"/>
      <c r="DL47" s="74"/>
      <c r="DM47" s="74"/>
      <c r="DN47" s="74"/>
      <c r="DO47" s="74"/>
      <c r="DP47" s="74"/>
      <c r="DQ47" s="74"/>
      <c r="DR47" s="74"/>
      <c r="DS47" s="74"/>
      <c r="DT47" s="74"/>
      <c r="DU47" s="74"/>
      <c r="DV47" s="74"/>
      <c r="DW47" s="74"/>
      <c r="DX47" s="74"/>
      <c r="DY47" s="74"/>
      <c r="DZ47" s="74"/>
      <c r="EA47" s="74"/>
      <c r="EB47" s="74"/>
      <c r="EC47" s="74"/>
      <c r="ED47" s="74"/>
      <c r="EE47" s="74"/>
      <c r="EF47" s="74"/>
      <c r="EG47" s="74"/>
      <c r="EH47" s="74"/>
      <c r="EI47" s="74"/>
      <c r="EJ47" s="74"/>
      <c r="EK47" s="74"/>
      <c r="EL47" s="74"/>
      <c r="EM47" s="74"/>
      <c r="EN47" s="74"/>
      <c r="EO47" s="74"/>
      <c r="EP47" s="74"/>
      <c r="EQ47" s="74"/>
      <c r="ER47" s="74"/>
      <c r="ES47" s="74"/>
      <c r="ET47" s="74"/>
      <c r="EU47" s="74"/>
      <c r="EV47" s="74"/>
      <c r="EW47" s="74"/>
      <c r="EX47" s="74"/>
      <c r="EY47" s="74"/>
      <c r="EZ47" s="74"/>
      <c r="FA47" s="74"/>
      <c r="FB47" s="74"/>
      <c r="FC47" s="74"/>
      <c r="FD47" s="74"/>
      <c r="FE47" s="74"/>
      <c r="FF47" s="56"/>
      <c r="FG47" s="56"/>
    </row>
    <row r="48" spans="1:163" x14ac:dyDescent="0.2">
      <c r="A48" s="82" t="s">
        <v>328</v>
      </c>
      <c r="B48" s="83" t="s">
        <v>329</v>
      </c>
      <c r="C48" s="79"/>
      <c r="D48" s="79"/>
      <c r="E48" s="111">
        <v>2290</v>
      </c>
      <c r="F48" s="111">
        <v>465</v>
      </c>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4"/>
      <c r="BR48" s="74"/>
      <c r="BS48" s="74"/>
      <c r="BT48" s="74"/>
      <c r="BU48" s="74"/>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c r="DI48" s="74"/>
      <c r="DJ48" s="74"/>
      <c r="DK48" s="74"/>
      <c r="DL48" s="74"/>
      <c r="DM48" s="74"/>
      <c r="DN48" s="74"/>
      <c r="DO48" s="74"/>
      <c r="DP48" s="74"/>
      <c r="DQ48" s="74"/>
      <c r="DR48" s="74"/>
      <c r="DS48" s="74"/>
      <c r="DT48" s="74"/>
      <c r="DU48" s="74"/>
      <c r="DV48" s="74"/>
      <c r="DW48" s="74"/>
      <c r="DX48" s="74"/>
      <c r="DY48" s="74"/>
      <c r="DZ48" s="74"/>
      <c r="EA48" s="74"/>
      <c r="EB48" s="74"/>
      <c r="EC48" s="74"/>
      <c r="ED48" s="74"/>
      <c r="EE48" s="74"/>
      <c r="EF48" s="74"/>
      <c r="EG48" s="74"/>
      <c r="EH48" s="74"/>
      <c r="EI48" s="74"/>
      <c r="EJ48" s="74"/>
      <c r="EK48" s="74"/>
      <c r="EL48" s="74"/>
      <c r="EM48" s="74"/>
      <c r="EN48" s="74"/>
      <c r="EO48" s="74"/>
      <c r="EP48" s="74"/>
      <c r="EQ48" s="74"/>
      <c r="ER48" s="74"/>
      <c r="ES48" s="74"/>
      <c r="ET48" s="74"/>
      <c r="EU48" s="74"/>
      <c r="EV48" s="74"/>
      <c r="EW48" s="74"/>
      <c r="EX48" s="74"/>
      <c r="EY48" s="74"/>
      <c r="EZ48" s="74"/>
      <c r="FA48" s="74"/>
      <c r="FB48" s="74"/>
      <c r="FC48" s="74"/>
      <c r="FD48" s="74"/>
      <c r="FE48" s="74"/>
      <c r="FF48" s="56"/>
      <c r="FG48" s="56"/>
    </row>
    <row r="49" spans="1:174" ht="38.25" x14ac:dyDescent="0.2">
      <c r="A49" s="82" t="s">
        <v>414</v>
      </c>
      <c r="B49" s="127" t="s">
        <v>415</v>
      </c>
      <c r="C49" s="79"/>
      <c r="D49" s="79"/>
      <c r="E49" s="111">
        <v>7980</v>
      </c>
      <c r="F49" s="111">
        <v>7980</v>
      </c>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4"/>
      <c r="BR49" s="74"/>
      <c r="BS49" s="74"/>
      <c r="BT49" s="74"/>
      <c r="BU49" s="74"/>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DE49" s="74"/>
      <c r="DF49" s="74"/>
      <c r="DG49" s="74"/>
      <c r="DH49" s="74"/>
      <c r="DI49" s="74"/>
      <c r="DJ49" s="74"/>
      <c r="DK49" s="74"/>
      <c r="DL49" s="74"/>
      <c r="DM49" s="74"/>
      <c r="DN49" s="74"/>
      <c r="DO49" s="74"/>
      <c r="DP49" s="74"/>
      <c r="DQ49" s="74"/>
      <c r="DR49" s="74"/>
      <c r="DS49" s="74"/>
      <c r="DT49" s="74"/>
      <c r="DU49" s="74"/>
      <c r="DV49" s="74"/>
      <c r="DW49" s="74"/>
      <c r="DX49" s="74"/>
      <c r="DY49" s="74"/>
      <c r="DZ49" s="74"/>
      <c r="EA49" s="74"/>
      <c r="EB49" s="74"/>
      <c r="EC49" s="74"/>
      <c r="ED49" s="74"/>
      <c r="EE49" s="74"/>
      <c r="EF49" s="74"/>
      <c r="EG49" s="74"/>
      <c r="EH49" s="74"/>
      <c r="EI49" s="74"/>
      <c r="EJ49" s="74"/>
      <c r="EK49" s="74"/>
      <c r="EL49" s="74"/>
      <c r="EM49" s="74"/>
      <c r="EN49" s="74"/>
      <c r="EO49" s="74"/>
      <c r="EP49" s="74"/>
      <c r="EQ49" s="74"/>
      <c r="ER49" s="74"/>
      <c r="ES49" s="74"/>
      <c r="ET49" s="74"/>
      <c r="EU49" s="74"/>
      <c r="EV49" s="74"/>
      <c r="EW49" s="74"/>
      <c r="EX49" s="74"/>
      <c r="EY49" s="74"/>
      <c r="EZ49" s="74"/>
      <c r="FA49" s="74"/>
      <c r="FB49" s="74"/>
      <c r="FC49" s="74"/>
      <c r="FD49" s="74"/>
      <c r="FE49" s="74"/>
      <c r="FF49" s="56"/>
      <c r="FG49" s="56"/>
    </row>
    <row r="50" spans="1:174" x14ac:dyDescent="0.2">
      <c r="A50" s="75" t="s">
        <v>330</v>
      </c>
      <c r="B50" s="76" t="s">
        <v>331</v>
      </c>
      <c r="C50" s="79"/>
      <c r="D50" s="79"/>
      <c r="E50" s="111"/>
      <c r="F50" s="111"/>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74"/>
      <c r="DM50" s="74"/>
      <c r="DN50" s="74"/>
      <c r="DO50" s="74"/>
      <c r="DP50" s="74"/>
      <c r="DQ50" s="74"/>
      <c r="DR50" s="74"/>
      <c r="DS50" s="74"/>
      <c r="DT50" s="74"/>
      <c r="DU50" s="74"/>
      <c r="DV50" s="74"/>
      <c r="DW50" s="74"/>
      <c r="DX50" s="74"/>
      <c r="DY50" s="74"/>
      <c r="DZ50" s="74"/>
      <c r="EA50" s="74"/>
      <c r="EB50" s="74"/>
      <c r="EC50" s="74"/>
      <c r="ED50" s="74"/>
      <c r="EE50" s="74"/>
      <c r="EF50" s="74"/>
      <c r="EG50" s="74"/>
      <c r="EH50" s="74"/>
      <c r="EI50" s="74"/>
      <c r="EJ50" s="74"/>
      <c r="EK50" s="74"/>
      <c r="EL50" s="74"/>
      <c r="EM50" s="74"/>
      <c r="EN50" s="74"/>
      <c r="EO50" s="74"/>
      <c r="EP50" s="74"/>
      <c r="EQ50" s="74"/>
      <c r="ER50" s="74"/>
      <c r="ES50" s="74"/>
      <c r="ET50" s="74"/>
      <c r="EU50" s="74"/>
      <c r="EV50" s="74"/>
      <c r="EW50" s="74"/>
      <c r="EX50" s="74"/>
      <c r="EY50" s="74"/>
      <c r="EZ50" s="74"/>
      <c r="FA50" s="74"/>
      <c r="FB50" s="74"/>
      <c r="FC50" s="74"/>
      <c r="FD50" s="74"/>
      <c r="FE50" s="74"/>
      <c r="FF50" s="56"/>
      <c r="FG50" s="56"/>
    </row>
    <row r="51" spans="1:174" x14ac:dyDescent="0.2">
      <c r="A51" s="71" t="s">
        <v>332</v>
      </c>
      <c r="B51" s="72" t="s">
        <v>333</v>
      </c>
      <c r="C51" s="79">
        <f t="shared" ref="C51:F51" si="9">+C52+C57</f>
        <v>322000</v>
      </c>
      <c r="D51" s="79">
        <f t="shared" si="9"/>
        <v>282000</v>
      </c>
      <c r="E51" s="79">
        <f t="shared" si="9"/>
        <v>99764.72</v>
      </c>
      <c r="F51" s="79">
        <f t="shared" si="9"/>
        <v>10001</v>
      </c>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4"/>
      <c r="BR51" s="74"/>
      <c r="BS51" s="74"/>
      <c r="BT51" s="74"/>
      <c r="BU51" s="74"/>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c r="DI51" s="74"/>
      <c r="DJ51" s="74"/>
      <c r="DK51" s="74"/>
      <c r="DL51" s="74"/>
      <c r="DM51" s="74"/>
      <c r="DN51" s="74"/>
      <c r="DO51" s="74"/>
      <c r="DP51" s="74"/>
      <c r="DQ51" s="74"/>
      <c r="DR51" s="74"/>
      <c r="DS51" s="74"/>
      <c r="DT51" s="74"/>
      <c r="DU51" s="74"/>
      <c r="DV51" s="74"/>
      <c r="DW51" s="74"/>
      <c r="DX51" s="74"/>
      <c r="DY51" s="74"/>
      <c r="DZ51" s="74"/>
      <c r="EA51" s="74"/>
      <c r="EB51" s="74"/>
      <c r="EC51" s="74"/>
      <c r="ED51" s="74"/>
      <c r="EE51" s="74"/>
      <c r="EF51" s="74"/>
      <c r="EG51" s="74"/>
      <c r="EH51" s="74"/>
      <c r="EI51" s="74"/>
      <c r="EJ51" s="74"/>
      <c r="EK51" s="74"/>
      <c r="EL51" s="74"/>
      <c r="EM51" s="74"/>
      <c r="EN51" s="74"/>
      <c r="EO51" s="74"/>
      <c r="EP51" s="74"/>
      <c r="EQ51" s="74"/>
      <c r="ER51" s="74"/>
      <c r="ES51" s="74"/>
      <c r="ET51" s="74"/>
      <c r="EU51" s="74"/>
      <c r="EV51" s="74"/>
      <c r="EW51" s="74"/>
      <c r="EX51" s="74"/>
      <c r="EY51" s="74"/>
      <c r="EZ51" s="74"/>
      <c r="FA51" s="74"/>
      <c r="FB51" s="74"/>
      <c r="FC51" s="74"/>
      <c r="FD51" s="74"/>
      <c r="FE51" s="74"/>
      <c r="FF51" s="56"/>
      <c r="FG51" s="56"/>
    </row>
    <row r="52" spans="1:174" x14ac:dyDescent="0.2">
      <c r="A52" s="71" t="s">
        <v>334</v>
      </c>
      <c r="B52" s="72" t="s">
        <v>335</v>
      </c>
      <c r="C52" s="79">
        <f t="shared" ref="C52:F52" si="10">+C53+C55</f>
        <v>0</v>
      </c>
      <c r="D52" s="79">
        <f t="shared" si="10"/>
        <v>0</v>
      </c>
      <c r="E52" s="79">
        <f t="shared" si="10"/>
        <v>0</v>
      </c>
      <c r="F52" s="79">
        <f t="shared" si="10"/>
        <v>0</v>
      </c>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4"/>
      <c r="BR52" s="74"/>
      <c r="BS52" s="74"/>
      <c r="BT52" s="74"/>
      <c r="BU52" s="74"/>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74"/>
      <c r="EH52" s="74"/>
      <c r="EI52" s="74"/>
      <c r="EJ52" s="74"/>
      <c r="EK52" s="74"/>
      <c r="EL52" s="74"/>
      <c r="EM52" s="74"/>
      <c r="EN52" s="74"/>
      <c r="EO52" s="74"/>
      <c r="EP52" s="74"/>
      <c r="EQ52" s="74"/>
      <c r="ER52" s="74"/>
      <c r="ES52" s="74"/>
      <c r="ET52" s="74"/>
      <c r="EU52" s="74"/>
      <c r="EV52" s="74"/>
      <c r="EW52" s="74"/>
      <c r="EX52" s="74"/>
      <c r="EY52" s="74"/>
      <c r="EZ52" s="74"/>
      <c r="FA52" s="74"/>
      <c r="FB52" s="74"/>
      <c r="FC52" s="74"/>
      <c r="FD52" s="74"/>
      <c r="FE52" s="74"/>
      <c r="FF52" s="56"/>
      <c r="FG52" s="56"/>
    </row>
    <row r="53" spans="1:174" x14ac:dyDescent="0.2">
      <c r="A53" s="71" t="s">
        <v>336</v>
      </c>
      <c r="B53" s="72" t="s">
        <v>337</v>
      </c>
      <c r="C53" s="79">
        <f t="shared" ref="C53:F53" si="11">+C54</f>
        <v>0</v>
      </c>
      <c r="D53" s="79">
        <f t="shared" si="11"/>
        <v>0</v>
      </c>
      <c r="E53" s="79">
        <f t="shared" si="11"/>
        <v>0</v>
      </c>
      <c r="F53" s="79">
        <f t="shared" si="11"/>
        <v>0</v>
      </c>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c r="EN53" s="74"/>
      <c r="EO53" s="74"/>
      <c r="EP53" s="74"/>
      <c r="EQ53" s="74"/>
      <c r="ER53" s="74"/>
      <c r="ES53" s="74"/>
      <c r="ET53" s="74"/>
      <c r="EU53" s="74"/>
      <c r="EV53" s="74"/>
      <c r="EW53" s="74"/>
      <c r="EX53" s="74"/>
      <c r="EY53" s="74"/>
      <c r="EZ53" s="74"/>
      <c r="FA53" s="74"/>
      <c r="FB53" s="74"/>
      <c r="FC53" s="74"/>
      <c r="FD53" s="74"/>
      <c r="FE53" s="74"/>
      <c r="FF53" s="56"/>
      <c r="FG53" s="56"/>
    </row>
    <row r="54" spans="1:174" x14ac:dyDescent="0.2">
      <c r="A54" s="75" t="s">
        <v>338</v>
      </c>
      <c r="B54" s="76" t="s">
        <v>339</v>
      </c>
      <c r="C54" s="79"/>
      <c r="D54" s="79"/>
      <c r="E54" s="111"/>
      <c r="F54" s="111"/>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c r="EO54" s="74"/>
      <c r="EP54" s="74"/>
      <c r="EQ54" s="74"/>
      <c r="ER54" s="74"/>
      <c r="ES54" s="74"/>
      <c r="ET54" s="74"/>
      <c r="EU54" s="74"/>
      <c r="EV54" s="74"/>
      <c r="EW54" s="74"/>
      <c r="EX54" s="74"/>
      <c r="EY54" s="74"/>
      <c r="EZ54" s="74"/>
      <c r="FA54" s="74"/>
      <c r="FB54" s="74"/>
      <c r="FC54" s="74"/>
      <c r="FD54" s="74"/>
      <c r="FE54" s="74"/>
      <c r="FF54" s="56"/>
      <c r="FG54" s="56"/>
    </row>
    <row r="55" spans="1:174" x14ac:dyDescent="0.2">
      <c r="A55" s="71" t="s">
        <v>340</v>
      </c>
      <c r="B55" s="72" t="s">
        <v>341</v>
      </c>
      <c r="C55" s="79">
        <f t="shared" ref="C55:F55" si="12">+C56</f>
        <v>0</v>
      </c>
      <c r="D55" s="79">
        <f t="shared" si="12"/>
        <v>0</v>
      </c>
      <c r="E55" s="79">
        <f t="shared" si="12"/>
        <v>0</v>
      </c>
      <c r="F55" s="79">
        <f t="shared" si="12"/>
        <v>0</v>
      </c>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4"/>
      <c r="BS55" s="74"/>
      <c r="BT55" s="74"/>
      <c r="BU55" s="74"/>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c r="EN55" s="74"/>
      <c r="EO55" s="74"/>
      <c r="EP55" s="74"/>
      <c r="EQ55" s="74"/>
      <c r="ER55" s="74"/>
      <c r="ES55" s="74"/>
      <c r="ET55" s="74"/>
      <c r="EU55" s="74"/>
      <c r="EV55" s="74"/>
      <c r="EW55" s="74"/>
      <c r="EX55" s="74"/>
      <c r="EY55" s="74"/>
      <c r="EZ55" s="74"/>
      <c r="FA55" s="74"/>
      <c r="FB55" s="74"/>
      <c r="FC55" s="74"/>
      <c r="FD55" s="74"/>
      <c r="FE55" s="74"/>
      <c r="FF55" s="56"/>
      <c r="FG55" s="56"/>
    </row>
    <row r="56" spans="1:174" x14ac:dyDescent="0.2">
      <c r="A56" s="75" t="s">
        <v>342</v>
      </c>
      <c r="B56" s="76" t="s">
        <v>343</v>
      </c>
      <c r="C56" s="79"/>
      <c r="D56" s="79"/>
      <c r="E56" s="111"/>
      <c r="F56" s="111"/>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4"/>
      <c r="BR56" s="74"/>
      <c r="BS56" s="74"/>
      <c r="BT56" s="74"/>
      <c r="BU56" s="74"/>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c r="EN56" s="74"/>
      <c r="EO56" s="74"/>
      <c r="EP56" s="74"/>
      <c r="EQ56" s="74"/>
      <c r="ER56" s="74"/>
      <c r="ES56" s="74"/>
      <c r="ET56" s="74"/>
      <c r="EU56" s="74"/>
      <c r="EV56" s="74"/>
      <c r="EW56" s="74"/>
      <c r="EX56" s="74"/>
      <c r="EY56" s="74"/>
      <c r="EZ56" s="74"/>
      <c r="FA56" s="74"/>
      <c r="FB56" s="74"/>
      <c r="FC56" s="74"/>
      <c r="FD56" s="74"/>
      <c r="FE56" s="74"/>
      <c r="FF56" s="56"/>
      <c r="FG56" s="56"/>
    </row>
    <row r="57" spans="1:174" s="86" customFormat="1" x14ac:dyDescent="0.2">
      <c r="A57" s="84" t="s">
        <v>344</v>
      </c>
      <c r="B57" s="72" t="s">
        <v>345</v>
      </c>
      <c r="C57" s="79">
        <f t="shared" ref="C57:F57" si="13">+C58+C62</f>
        <v>322000</v>
      </c>
      <c r="D57" s="79">
        <f t="shared" si="13"/>
        <v>282000</v>
      </c>
      <c r="E57" s="79">
        <f t="shared" si="13"/>
        <v>99764.72</v>
      </c>
      <c r="F57" s="79">
        <f t="shared" si="13"/>
        <v>10001</v>
      </c>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4"/>
      <c r="BR57" s="74"/>
      <c r="BS57" s="74"/>
      <c r="BT57" s="74"/>
      <c r="BU57" s="74"/>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c r="EN57" s="74"/>
      <c r="EO57" s="74"/>
      <c r="EP57" s="74"/>
      <c r="EQ57" s="74"/>
      <c r="ER57" s="74"/>
      <c r="ES57" s="74"/>
      <c r="ET57" s="74"/>
      <c r="EU57" s="74"/>
      <c r="EV57" s="74"/>
      <c r="EW57" s="74"/>
      <c r="EX57" s="74"/>
      <c r="EY57" s="74"/>
      <c r="EZ57" s="74"/>
      <c r="FA57" s="74"/>
      <c r="FB57" s="74"/>
      <c r="FC57" s="74"/>
      <c r="FD57" s="74"/>
      <c r="FE57" s="74"/>
      <c r="FF57" s="74"/>
      <c r="FG57" s="74"/>
      <c r="FH57" s="85"/>
      <c r="FI57" s="85"/>
      <c r="FJ57" s="85"/>
      <c r="FK57" s="85"/>
      <c r="FL57" s="85"/>
      <c r="FM57" s="85"/>
      <c r="FN57" s="85"/>
      <c r="FO57" s="85"/>
      <c r="FP57" s="85"/>
      <c r="FQ57" s="85"/>
      <c r="FR57" s="85"/>
    </row>
    <row r="58" spans="1:174" x14ac:dyDescent="0.2">
      <c r="A58" s="71" t="s">
        <v>346</v>
      </c>
      <c r="B58" s="72" t="s">
        <v>347</v>
      </c>
      <c r="C58" s="79">
        <f t="shared" ref="C58:F58" si="14">C61+C59+C60</f>
        <v>322000</v>
      </c>
      <c r="D58" s="79">
        <f t="shared" si="14"/>
        <v>282000</v>
      </c>
      <c r="E58" s="79">
        <f t="shared" si="14"/>
        <v>99764.72</v>
      </c>
      <c r="F58" s="79">
        <f t="shared" si="14"/>
        <v>10001</v>
      </c>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4"/>
      <c r="BR58" s="74"/>
      <c r="BS58" s="74"/>
      <c r="BT58" s="74"/>
      <c r="BU58" s="74"/>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c r="EN58" s="74"/>
      <c r="EO58" s="74"/>
      <c r="EP58" s="74"/>
      <c r="EQ58" s="74"/>
      <c r="ER58" s="74"/>
      <c r="ES58" s="74"/>
      <c r="ET58" s="74"/>
      <c r="EU58" s="74"/>
      <c r="EV58" s="74"/>
      <c r="EW58" s="74"/>
      <c r="EX58" s="74"/>
      <c r="EY58" s="74"/>
      <c r="EZ58" s="74"/>
      <c r="FA58" s="74"/>
      <c r="FB58" s="74"/>
      <c r="FC58" s="74"/>
      <c r="FD58" s="74"/>
      <c r="FE58" s="74"/>
      <c r="FF58" s="56"/>
      <c r="FG58" s="56"/>
    </row>
    <row r="59" spans="1:174" x14ac:dyDescent="0.2">
      <c r="A59" s="87" t="s">
        <v>348</v>
      </c>
      <c r="B59" s="72" t="s">
        <v>349</v>
      </c>
      <c r="C59" s="79"/>
      <c r="D59" s="79"/>
      <c r="E59" s="79"/>
      <c r="F59" s="79"/>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74"/>
      <c r="BO59" s="74"/>
      <c r="BP59" s="74"/>
      <c r="BQ59" s="74"/>
      <c r="BR59" s="74"/>
      <c r="BS59" s="74"/>
      <c r="BT59" s="74"/>
      <c r="BU59" s="74"/>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c r="EN59" s="74"/>
      <c r="EO59" s="74"/>
      <c r="EP59" s="74"/>
      <c r="EQ59" s="74"/>
      <c r="ER59" s="74"/>
      <c r="ES59" s="74"/>
      <c r="ET59" s="74"/>
      <c r="EU59" s="74"/>
      <c r="EV59" s="74"/>
      <c r="EW59" s="74"/>
      <c r="EX59" s="74"/>
      <c r="EY59" s="74"/>
      <c r="EZ59" s="74"/>
      <c r="FA59" s="74"/>
      <c r="FB59" s="74"/>
      <c r="FC59" s="74"/>
      <c r="FD59" s="74"/>
      <c r="FE59" s="74"/>
      <c r="FF59" s="56"/>
      <c r="FG59" s="56"/>
    </row>
    <row r="60" spans="1:174" x14ac:dyDescent="0.2">
      <c r="A60" s="87" t="s">
        <v>350</v>
      </c>
      <c r="B60" s="72" t="s">
        <v>351</v>
      </c>
      <c r="C60" s="79"/>
      <c r="D60" s="79"/>
      <c r="E60" s="79"/>
      <c r="F60" s="79"/>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4"/>
      <c r="BK60" s="74"/>
      <c r="BL60" s="74"/>
      <c r="BM60" s="74"/>
      <c r="BN60" s="74"/>
      <c r="BO60" s="74"/>
      <c r="BP60" s="74"/>
      <c r="BQ60" s="74"/>
      <c r="BR60" s="74"/>
      <c r="BS60" s="74"/>
      <c r="BT60" s="74"/>
      <c r="BU60" s="74"/>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c r="EN60" s="74"/>
      <c r="EO60" s="74"/>
      <c r="EP60" s="74"/>
      <c r="EQ60" s="74"/>
      <c r="ER60" s="74"/>
      <c r="ES60" s="74"/>
      <c r="ET60" s="74"/>
      <c r="EU60" s="74"/>
      <c r="EV60" s="74"/>
      <c r="EW60" s="74"/>
      <c r="EX60" s="74"/>
      <c r="EY60" s="74"/>
      <c r="EZ60" s="74"/>
      <c r="FA60" s="74"/>
      <c r="FB60" s="74"/>
      <c r="FC60" s="74"/>
      <c r="FD60" s="74"/>
      <c r="FE60" s="74"/>
      <c r="FF60" s="56"/>
      <c r="FG60" s="56"/>
    </row>
    <row r="61" spans="1:174" x14ac:dyDescent="0.2">
      <c r="A61" s="75" t="s">
        <v>352</v>
      </c>
      <c r="B61" s="88" t="s">
        <v>353</v>
      </c>
      <c r="C61" s="79">
        <v>322000</v>
      </c>
      <c r="D61" s="79">
        <v>282000</v>
      </c>
      <c r="E61" s="111">
        <v>99764.72</v>
      </c>
      <c r="F61" s="111">
        <v>10001</v>
      </c>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4"/>
      <c r="BL61" s="74"/>
      <c r="BM61" s="74"/>
      <c r="BN61" s="74"/>
      <c r="BO61" s="74"/>
      <c r="BP61" s="74"/>
      <c r="BQ61" s="74"/>
      <c r="BR61" s="74"/>
      <c r="BS61" s="74"/>
      <c r="BT61" s="74"/>
      <c r="BU61" s="74"/>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c r="EO61" s="74"/>
      <c r="EP61" s="74"/>
      <c r="EQ61" s="74"/>
      <c r="ER61" s="74"/>
      <c r="ES61" s="74"/>
      <c r="ET61" s="74"/>
      <c r="EU61" s="74"/>
      <c r="EV61" s="74"/>
      <c r="EW61" s="74"/>
      <c r="EX61" s="74"/>
      <c r="EY61" s="74"/>
      <c r="EZ61" s="74"/>
      <c r="FA61" s="74"/>
      <c r="FB61" s="74"/>
      <c r="FC61" s="74"/>
      <c r="FD61" s="74"/>
      <c r="FE61" s="74"/>
      <c r="FF61" s="56"/>
      <c r="FG61" s="56"/>
    </row>
    <row r="62" spans="1:174" x14ac:dyDescent="0.2">
      <c r="A62" s="71" t="s">
        <v>354</v>
      </c>
      <c r="B62" s="72" t="s">
        <v>355</v>
      </c>
      <c r="C62" s="79">
        <f t="shared" ref="C62:F62" si="15">C63</f>
        <v>0</v>
      </c>
      <c r="D62" s="79">
        <f t="shared" si="15"/>
        <v>0</v>
      </c>
      <c r="E62" s="79">
        <f t="shared" si="15"/>
        <v>0</v>
      </c>
      <c r="F62" s="79">
        <f t="shared" si="15"/>
        <v>0</v>
      </c>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c r="BI62" s="74"/>
      <c r="BJ62" s="74"/>
      <c r="BK62" s="74"/>
      <c r="BL62" s="74"/>
      <c r="BM62" s="74"/>
      <c r="BN62" s="74"/>
      <c r="BO62" s="74"/>
      <c r="BP62" s="74"/>
      <c r="BQ62" s="74"/>
      <c r="BR62" s="74"/>
      <c r="BS62" s="74"/>
      <c r="BT62" s="74"/>
      <c r="BU62" s="74"/>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c r="EO62" s="74"/>
      <c r="EP62" s="74"/>
      <c r="EQ62" s="74"/>
      <c r="ER62" s="74"/>
      <c r="ES62" s="74"/>
      <c r="ET62" s="74"/>
      <c r="EU62" s="74"/>
      <c r="EV62" s="74"/>
      <c r="EW62" s="74"/>
      <c r="EX62" s="74"/>
      <c r="EY62" s="74"/>
      <c r="EZ62" s="74"/>
      <c r="FA62" s="74"/>
      <c r="FB62" s="74"/>
      <c r="FC62" s="74"/>
      <c r="FD62" s="74"/>
      <c r="FE62" s="74"/>
      <c r="FF62" s="56"/>
      <c r="FG62" s="56"/>
    </row>
    <row r="63" spans="1:174" x14ac:dyDescent="0.2">
      <c r="A63" s="75" t="s">
        <v>356</v>
      </c>
      <c r="B63" s="88" t="s">
        <v>357</v>
      </c>
      <c r="C63" s="79"/>
      <c r="D63" s="79"/>
      <c r="E63" s="111"/>
      <c r="F63" s="111"/>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4"/>
      <c r="AV63" s="74"/>
      <c r="AW63" s="74"/>
      <c r="AX63" s="74"/>
      <c r="AY63" s="74"/>
      <c r="AZ63" s="74"/>
      <c r="BA63" s="74"/>
      <c r="BB63" s="74"/>
      <c r="BC63" s="74"/>
      <c r="BD63" s="74"/>
      <c r="BE63" s="74"/>
      <c r="BF63" s="74"/>
      <c r="BG63" s="74"/>
      <c r="BH63" s="74"/>
      <c r="BI63" s="74"/>
      <c r="BJ63" s="74"/>
      <c r="BK63" s="74"/>
      <c r="BL63" s="74"/>
      <c r="BM63" s="74"/>
      <c r="BN63" s="74"/>
      <c r="BO63" s="74"/>
      <c r="BP63" s="74"/>
      <c r="BQ63" s="74"/>
      <c r="BR63" s="74"/>
      <c r="BS63" s="74"/>
      <c r="BT63" s="74"/>
      <c r="BU63" s="74"/>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c r="EO63" s="74"/>
      <c r="EP63" s="74"/>
      <c r="EQ63" s="74"/>
      <c r="ER63" s="74"/>
      <c r="ES63" s="74"/>
      <c r="ET63" s="74"/>
      <c r="EU63" s="74"/>
      <c r="EV63" s="74"/>
      <c r="EW63" s="74"/>
      <c r="EX63" s="74"/>
      <c r="EY63" s="74"/>
      <c r="EZ63" s="74"/>
      <c r="FA63" s="74"/>
      <c r="FB63" s="74"/>
      <c r="FC63" s="74"/>
      <c r="FD63" s="74"/>
      <c r="FE63" s="74"/>
      <c r="FF63" s="56"/>
      <c r="FG63" s="56"/>
    </row>
    <row r="64" spans="1:174" x14ac:dyDescent="0.2">
      <c r="A64" s="71" t="s">
        <v>358</v>
      </c>
      <c r="B64" s="72" t="s">
        <v>359</v>
      </c>
      <c r="C64" s="79">
        <f t="shared" ref="C64:F64" si="16">+C65</f>
        <v>2135700</v>
      </c>
      <c r="D64" s="79">
        <f t="shared" si="16"/>
        <v>1533890</v>
      </c>
      <c r="E64" s="79">
        <f t="shared" si="16"/>
        <v>374461</v>
      </c>
      <c r="F64" s="79">
        <f t="shared" si="16"/>
        <v>25</v>
      </c>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4"/>
      <c r="AV64" s="74"/>
      <c r="AW64" s="74"/>
      <c r="AX64" s="74"/>
      <c r="AY64" s="74"/>
      <c r="AZ64" s="74"/>
      <c r="BA64" s="74"/>
      <c r="BB64" s="74"/>
      <c r="BC64" s="74"/>
      <c r="BD64" s="74"/>
      <c r="BE64" s="74"/>
      <c r="BF64" s="74"/>
      <c r="BG64" s="74"/>
      <c r="BH64" s="74"/>
      <c r="BI64" s="74"/>
      <c r="BJ64" s="74"/>
      <c r="BK64" s="74"/>
      <c r="BL64" s="74"/>
      <c r="BM64" s="74"/>
      <c r="BN64" s="74"/>
      <c r="BO64" s="74"/>
      <c r="BP64" s="74"/>
      <c r="BQ64" s="74"/>
      <c r="BR64" s="74"/>
      <c r="BS64" s="74"/>
      <c r="BT64" s="74"/>
      <c r="BU64" s="74"/>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c r="EO64" s="74"/>
      <c r="EP64" s="74"/>
      <c r="EQ64" s="74"/>
      <c r="ER64" s="74"/>
      <c r="ES64" s="74"/>
      <c r="ET64" s="74"/>
      <c r="EU64" s="74"/>
      <c r="EV64" s="74"/>
      <c r="EW64" s="74"/>
      <c r="EX64" s="74"/>
      <c r="EY64" s="74"/>
      <c r="EZ64" s="74"/>
      <c r="FA64" s="74"/>
      <c r="FB64" s="74"/>
      <c r="FC64" s="74"/>
      <c r="FD64" s="74"/>
      <c r="FE64" s="74"/>
      <c r="FF64" s="56"/>
      <c r="FG64" s="56"/>
    </row>
    <row r="65" spans="1:163" ht="25.5" x14ac:dyDescent="0.2">
      <c r="A65" s="71" t="s">
        <v>360</v>
      </c>
      <c r="B65" s="72" t="s">
        <v>361</v>
      </c>
      <c r="C65" s="79">
        <f t="shared" ref="C65:F65" si="17">+C66+C79</f>
        <v>2135700</v>
      </c>
      <c r="D65" s="79">
        <f t="shared" si="17"/>
        <v>1533890</v>
      </c>
      <c r="E65" s="79">
        <f t="shared" si="17"/>
        <v>374461</v>
      </c>
      <c r="F65" s="79">
        <f t="shared" si="17"/>
        <v>25</v>
      </c>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74"/>
      <c r="AU65" s="74"/>
      <c r="AV65" s="74"/>
      <c r="AW65" s="74"/>
      <c r="AX65" s="74"/>
      <c r="AY65" s="74"/>
      <c r="AZ65" s="74"/>
      <c r="BA65" s="74"/>
      <c r="BB65" s="74"/>
      <c r="BC65" s="74"/>
      <c r="BD65" s="74"/>
      <c r="BE65" s="74"/>
      <c r="BF65" s="74"/>
      <c r="BG65" s="74"/>
      <c r="BH65" s="74"/>
      <c r="BI65" s="74"/>
      <c r="BJ65" s="74"/>
      <c r="BK65" s="74"/>
      <c r="BL65" s="74"/>
      <c r="BM65" s="74"/>
      <c r="BN65" s="74"/>
      <c r="BO65" s="74"/>
      <c r="BP65" s="74"/>
      <c r="BQ65" s="74"/>
      <c r="BR65" s="74"/>
      <c r="BS65" s="74"/>
      <c r="BT65" s="74"/>
      <c r="BU65" s="74"/>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c r="EO65" s="74"/>
      <c r="EP65" s="74"/>
      <c r="EQ65" s="74"/>
      <c r="ER65" s="74"/>
      <c r="ES65" s="74"/>
      <c r="ET65" s="74"/>
      <c r="EU65" s="74"/>
      <c r="EV65" s="74"/>
      <c r="EW65" s="74"/>
      <c r="EX65" s="74"/>
      <c r="EY65" s="74"/>
      <c r="EZ65" s="74"/>
      <c r="FA65" s="74"/>
      <c r="FB65" s="74"/>
      <c r="FC65" s="74"/>
      <c r="FD65" s="74"/>
      <c r="FE65" s="74"/>
      <c r="FF65" s="56"/>
      <c r="FG65" s="56"/>
    </row>
    <row r="66" spans="1:163" x14ac:dyDescent="0.2">
      <c r="A66" s="71" t="s">
        <v>362</v>
      </c>
      <c r="B66" s="72" t="s">
        <v>363</v>
      </c>
      <c r="C66" s="79">
        <f t="shared" ref="C66:F66" si="18">C67+C68+C69+C70+C72+C73+C74+C75+C71+C76+C77+C78</f>
        <v>965700</v>
      </c>
      <c r="D66" s="79">
        <f t="shared" si="18"/>
        <v>948700</v>
      </c>
      <c r="E66" s="79">
        <f t="shared" si="18"/>
        <v>342055</v>
      </c>
      <c r="F66" s="79">
        <f t="shared" si="18"/>
        <v>0</v>
      </c>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c r="BI66" s="74"/>
      <c r="BJ66" s="74"/>
      <c r="BK66" s="74"/>
      <c r="BL66" s="74"/>
      <c r="BM66" s="74"/>
      <c r="BN66" s="74"/>
      <c r="BO66" s="74"/>
      <c r="BP66" s="74"/>
      <c r="BQ66" s="74"/>
      <c r="BR66" s="74"/>
      <c r="BS66" s="74"/>
      <c r="BT66" s="74"/>
      <c r="BU66" s="74"/>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c r="EO66" s="74"/>
      <c r="EP66" s="74"/>
      <c r="EQ66" s="74"/>
      <c r="ER66" s="74"/>
      <c r="ES66" s="74"/>
      <c r="ET66" s="74"/>
      <c r="EU66" s="74"/>
      <c r="EV66" s="74"/>
      <c r="EW66" s="74"/>
      <c r="EX66" s="74"/>
      <c r="EY66" s="74"/>
      <c r="EZ66" s="74"/>
      <c r="FA66" s="74"/>
      <c r="FB66" s="74"/>
      <c r="FC66" s="74"/>
      <c r="FD66" s="74"/>
      <c r="FE66" s="74"/>
      <c r="FF66" s="56"/>
      <c r="FG66" s="56"/>
    </row>
    <row r="67" spans="1:163" ht="25.5" x14ac:dyDescent="0.2">
      <c r="A67" s="75" t="s">
        <v>364</v>
      </c>
      <c r="B67" s="88" t="s">
        <v>365</v>
      </c>
      <c r="C67" s="79"/>
      <c r="D67" s="79"/>
      <c r="E67" s="111"/>
      <c r="F67" s="111"/>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c r="BI67" s="74"/>
      <c r="BJ67" s="74"/>
      <c r="BK67" s="74"/>
      <c r="BL67" s="74"/>
      <c r="BM67" s="74"/>
      <c r="BN67" s="74"/>
      <c r="BO67" s="74"/>
      <c r="BP67" s="74"/>
      <c r="BQ67" s="74"/>
      <c r="BR67" s="74"/>
      <c r="BS67" s="74"/>
      <c r="BT67" s="74"/>
      <c r="BU67" s="74"/>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c r="EO67" s="74"/>
      <c r="EP67" s="74"/>
      <c r="EQ67" s="74"/>
      <c r="ER67" s="74"/>
      <c r="ES67" s="74"/>
      <c r="ET67" s="74"/>
      <c r="EU67" s="74"/>
      <c r="EV67" s="74"/>
      <c r="EW67" s="74"/>
      <c r="EX67" s="74"/>
      <c r="EY67" s="74"/>
      <c r="EZ67" s="74"/>
      <c r="FA67" s="74"/>
      <c r="FB67" s="74"/>
      <c r="FC67" s="74"/>
      <c r="FD67" s="74"/>
      <c r="FE67" s="74"/>
      <c r="FF67" s="56"/>
      <c r="FG67" s="56"/>
    </row>
    <row r="68" spans="1:163" ht="25.5" x14ac:dyDescent="0.2">
      <c r="A68" s="75" t="s">
        <v>366</v>
      </c>
      <c r="B68" s="88" t="s">
        <v>367</v>
      </c>
      <c r="C68" s="79">
        <v>3000</v>
      </c>
      <c r="D68" s="79">
        <v>3000</v>
      </c>
      <c r="E68" s="111">
        <f>66489-1701</f>
        <v>64788</v>
      </c>
      <c r="F68" s="111"/>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c r="BE68" s="74"/>
      <c r="BF68" s="74"/>
      <c r="BG68" s="74"/>
      <c r="BH68" s="74"/>
      <c r="BI68" s="74"/>
      <c r="BJ68" s="74"/>
      <c r="BK68" s="74"/>
      <c r="BL68" s="74"/>
      <c r="BM68" s="74"/>
      <c r="BN68" s="74"/>
      <c r="BO68" s="74"/>
      <c r="BP68" s="74"/>
      <c r="BQ68" s="74"/>
      <c r="BR68" s="74"/>
      <c r="BS68" s="74"/>
      <c r="BT68" s="74"/>
      <c r="BU68" s="74"/>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c r="EO68" s="74"/>
      <c r="EP68" s="74"/>
      <c r="EQ68" s="74"/>
      <c r="ER68" s="74"/>
      <c r="ES68" s="74"/>
      <c r="ET68" s="74"/>
      <c r="EU68" s="74"/>
      <c r="EV68" s="74"/>
      <c r="EW68" s="74"/>
      <c r="EX68" s="74"/>
      <c r="EY68" s="74"/>
      <c r="EZ68" s="74"/>
      <c r="FA68" s="74"/>
      <c r="FB68" s="74"/>
      <c r="FC68" s="74"/>
      <c r="FD68" s="74"/>
      <c r="FE68" s="74"/>
      <c r="FF68" s="56"/>
      <c r="FG68" s="56"/>
    </row>
    <row r="69" spans="1:163" ht="25.5" x14ac:dyDescent="0.2">
      <c r="A69" s="89" t="s">
        <v>368</v>
      </c>
      <c r="B69" s="88" t="s">
        <v>369</v>
      </c>
      <c r="C69" s="79"/>
      <c r="D69" s="79"/>
      <c r="E69" s="111"/>
      <c r="F69" s="111"/>
      <c r="G69" s="74"/>
      <c r="H69" s="74"/>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4"/>
      <c r="BG69" s="74"/>
      <c r="BH69" s="74"/>
      <c r="BI69" s="74"/>
      <c r="BJ69" s="74"/>
      <c r="BK69" s="74"/>
      <c r="BL69" s="74"/>
      <c r="BM69" s="74"/>
      <c r="BN69" s="74"/>
      <c r="BO69" s="74"/>
      <c r="BP69" s="74"/>
      <c r="BQ69" s="74"/>
      <c r="BR69" s="74"/>
      <c r="BS69" s="74"/>
      <c r="BT69" s="74"/>
      <c r="BU69" s="74"/>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c r="EO69" s="74"/>
      <c r="EP69" s="74"/>
      <c r="EQ69" s="74"/>
      <c r="ER69" s="74"/>
      <c r="ES69" s="74"/>
      <c r="ET69" s="74"/>
      <c r="EU69" s="74"/>
      <c r="EV69" s="74"/>
      <c r="EW69" s="74"/>
      <c r="EX69" s="74"/>
      <c r="EY69" s="74"/>
      <c r="EZ69" s="74"/>
      <c r="FA69" s="74"/>
      <c r="FB69" s="74"/>
      <c r="FC69" s="74"/>
      <c r="FD69" s="74"/>
      <c r="FE69" s="74"/>
      <c r="FF69" s="56"/>
      <c r="FG69" s="56"/>
    </row>
    <row r="70" spans="1:163" ht="25.5" x14ac:dyDescent="0.2">
      <c r="A70" s="75" t="s">
        <v>370</v>
      </c>
      <c r="B70" s="90" t="s">
        <v>371</v>
      </c>
      <c r="C70" s="79">
        <v>316000</v>
      </c>
      <c r="D70" s="79">
        <v>299000</v>
      </c>
      <c r="E70" s="111">
        <v>277402</v>
      </c>
      <c r="F70" s="111"/>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c r="AY70" s="74"/>
      <c r="AZ70" s="74"/>
      <c r="BA70" s="74"/>
      <c r="BB70" s="74"/>
      <c r="BC70" s="74"/>
      <c r="BD70" s="74"/>
      <c r="BE70" s="74"/>
      <c r="BF70" s="74"/>
      <c r="BG70" s="74"/>
      <c r="BH70" s="74"/>
      <c r="BI70" s="74"/>
      <c r="BJ70" s="74"/>
      <c r="BK70" s="74"/>
      <c r="BL70" s="74"/>
      <c r="BM70" s="74"/>
      <c r="BN70" s="74"/>
      <c r="BO70" s="74"/>
      <c r="BP70" s="74"/>
      <c r="BQ70" s="74"/>
      <c r="BR70" s="74"/>
      <c r="BS70" s="74"/>
      <c r="BT70" s="74"/>
      <c r="BU70" s="74"/>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c r="EO70" s="74"/>
      <c r="EP70" s="74"/>
      <c r="EQ70" s="74"/>
      <c r="ER70" s="74"/>
      <c r="ES70" s="74"/>
      <c r="ET70" s="74"/>
      <c r="EU70" s="74"/>
      <c r="EV70" s="74"/>
      <c r="EW70" s="74"/>
      <c r="EX70" s="74"/>
      <c r="EY70" s="74"/>
      <c r="EZ70" s="74"/>
      <c r="FA70" s="74"/>
      <c r="FB70" s="74"/>
      <c r="FC70" s="74"/>
      <c r="FD70" s="74"/>
      <c r="FE70" s="74"/>
      <c r="FF70" s="56"/>
      <c r="FG70" s="56"/>
    </row>
    <row r="71" spans="1:163" x14ac:dyDescent="0.2">
      <c r="A71" s="75" t="s">
        <v>372</v>
      </c>
      <c r="B71" s="90" t="s">
        <v>373</v>
      </c>
      <c r="C71" s="79"/>
      <c r="D71" s="79"/>
      <c r="E71" s="111"/>
      <c r="F71" s="111"/>
      <c r="G71" s="74"/>
      <c r="H71" s="74"/>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c r="AS71" s="74"/>
      <c r="AT71" s="74"/>
      <c r="AU71" s="74"/>
      <c r="AV71" s="74"/>
      <c r="AW71" s="74"/>
      <c r="AX71" s="74"/>
      <c r="AY71" s="74"/>
      <c r="AZ71" s="74"/>
      <c r="BA71" s="74"/>
      <c r="BB71" s="74"/>
      <c r="BC71" s="74"/>
      <c r="BD71" s="74"/>
      <c r="BE71" s="74"/>
      <c r="BF71" s="74"/>
      <c r="BG71" s="74"/>
      <c r="BH71" s="74"/>
      <c r="BI71" s="74"/>
      <c r="BJ71" s="74"/>
      <c r="BK71" s="74"/>
      <c r="BL71" s="74"/>
      <c r="BM71" s="74"/>
      <c r="BN71" s="74"/>
      <c r="BO71" s="74"/>
      <c r="BP71" s="74"/>
      <c r="BQ71" s="74"/>
      <c r="BR71" s="74"/>
      <c r="BS71" s="74"/>
      <c r="BT71" s="74"/>
      <c r="BU71" s="74"/>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c r="EO71" s="74"/>
      <c r="EP71" s="74"/>
      <c r="EQ71" s="74"/>
      <c r="ER71" s="74"/>
      <c r="ES71" s="74"/>
      <c r="ET71" s="74"/>
      <c r="EU71" s="74"/>
      <c r="EV71" s="74"/>
      <c r="EW71" s="74"/>
      <c r="EX71" s="74"/>
      <c r="EY71" s="74"/>
      <c r="EZ71" s="74"/>
      <c r="FA71" s="74"/>
      <c r="FB71" s="74"/>
      <c r="FC71" s="74"/>
      <c r="FD71" s="74"/>
      <c r="FE71" s="74"/>
      <c r="FF71" s="56"/>
      <c r="FG71" s="56"/>
    </row>
    <row r="72" spans="1:163" ht="25.5" x14ac:dyDescent="0.2">
      <c r="A72" s="75" t="s">
        <v>374</v>
      </c>
      <c r="B72" s="90" t="s">
        <v>375</v>
      </c>
      <c r="C72" s="79"/>
      <c r="D72" s="79"/>
      <c r="E72" s="111">
        <v>-135</v>
      </c>
      <c r="F72" s="111"/>
      <c r="G72" s="74"/>
      <c r="H72" s="74"/>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74"/>
      <c r="AT72" s="74"/>
      <c r="AU72" s="74"/>
      <c r="AV72" s="74"/>
      <c r="AW72" s="74"/>
      <c r="AX72" s="74"/>
      <c r="AY72" s="74"/>
      <c r="AZ72" s="74"/>
      <c r="BA72" s="74"/>
      <c r="BB72" s="74"/>
      <c r="BC72" s="74"/>
      <c r="BD72" s="74"/>
      <c r="BE72" s="74"/>
      <c r="BF72" s="74"/>
      <c r="BG72" s="74"/>
      <c r="BH72" s="74"/>
      <c r="BI72" s="74"/>
      <c r="BJ72" s="74"/>
      <c r="BK72" s="74"/>
      <c r="BL72" s="74"/>
      <c r="BM72" s="74"/>
      <c r="BN72" s="74"/>
      <c r="BO72" s="74"/>
      <c r="BP72" s="74"/>
      <c r="BQ72" s="74"/>
      <c r="BR72" s="74"/>
      <c r="BS72" s="74"/>
      <c r="BT72" s="74"/>
      <c r="BU72" s="74"/>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c r="EO72" s="74"/>
      <c r="EP72" s="74"/>
      <c r="EQ72" s="74"/>
      <c r="ER72" s="74"/>
      <c r="ES72" s="74"/>
      <c r="ET72" s="74"/>
      <c r="EU72" s="74"/>
      <c r="EV72" s="74"/>
      <c r="EW72" s="74"/>
      <c r="EX72" s="74"/>
      <c r="EY72" s="74"/>
      <c r="EZ72" s="74"/>
      <c r="FA72" s="74"/>
      <c r="FB72" s="74"/>
      <c r="FC72" s="74"/>
      <c r="FD72" s="74"/>
      <c r="FE72" s="74"/>
      <c r="FF72" s="56"/>
      <c r="FG72" s="56"/>
    </row>
    <row r="73" spans="1:163" ht="25.5" x14ac:dyDescent="0.2">
      <c r="A73" s="75" t="s">
        <v>376</v>
      </c>
      <c r="B73" s="90" t="s">
        <v>377</v>
      </c>
      <c r="C73" s="79"/>
      <c r="D73" s="79"/>
      <c r="E73" s="111"/>
      <c r="F73" s="111"/>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4"/>
      <c r="AY73" s="74"/>
      <c r="AZ73" s="74"/>
      <c r="BA73" s="74"/>
      <c r="BB73" s="74"/>
      <c r="BC73" s="74"/>
      <c r="BD73" s="74"/>
      <c r="BE73" s="74"/>
      <c r="BF73" s="74"/>
      <c r="BG73" s="74"/>
      <c r="BH73" s="74"/>
      <c r="BI73" s="74"/>
      <c r="BJ73" s="74"/>
      <c r="BK73" s="74"/>
      <c r="BL73" s="74"/>
      <c r="BM73" s="74"/>
      <c r="BN73" s="74"/>
      <c r="BO73" s="74"/>
      <c r="BP73" s="74"/>
      <c r="BQ73" s="74"/>
      <c r="BR73" s="74"/>
      <c r="BS73" s="74"/>
      <c r="BT73" s="74"/>
      <c r="BU73" s="74"/>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c r="EO73" s="74"/>
      <c r="EP73" s="74"/>
      <c r="EQ73" s="74"/>
      <c r="ER73" s="74"/>
      <c r="ES73" s="74"/>
      <c r="ET73" s="74"/>
      <c r="EU73" s="74"/>
      <c r="EV73" s="74"/>
      <c r="EW73" s="74"/>
      <c r="EX73" s="74"/>
      <c r="EY73" s="74"/>
      <c r="EZ73" s="74"/>
      <c r="FA73" s="74"/>
      <c r="FB73" s="74"/>
      <c r="FC73" s="74"/>
      <c r="FD73" s="74"/>
      <c r="FE73" s="74"/>
      <c r="FF73" s="56"/>
      <c r="FG73" s="56"/>
    </row>
    <row r="74" spans="1:163" ht="25.5" x14ac:dyDescent="0.2">
      <c r="A74" s="75" t="s">
        <v>378</v>
      </c>
      <c r="B74" s="90" t="s">
        <v>379</v>
      </c>
      <c r="C74" s="79"/>
      <c r="D74" s="79"/>
      <c r="E74" s="111"/>
      <c r="F74" s="111"/>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c r="BB74" s="74"/>
      <c r="BC74" s="74"/>
      <c r="BD74" s="74"/>
      <c r="BE74" s="74"/>
      <c r="BF74" s="74"/>
      <c r="BG74" s="74"/>
      <c r="BH74" s="74"/>
      <c r="BI74" s="74"/>
      <c r="BJ74" s="74"/>
      <c r="BK74" s="74"/>
      <c r="BL74" s="74"/>
      <c r="BM74" s="74"/>
      <c r="BN74" s="74"/>
      <c r="BO74" s="74"/>
      <c r="BP74" s="74"/>
      <c r="BQ74" s="74"/>
      <c r="BR74" s="74"/>
      <c r="BS74" s="74"/>
      <c r="BT74" s="74"/>
      <c r="BU74" s="74"/>
      <c r="BV74" s="74"/>
      <c r="BW74" s="74"/>
      <c r="BX74" s="74"/>
      <c r="BY74" s="74"/>
      <c r="BZ74" s="74"/>
      <c r="CA74" s="74"/>
      <c r="CB74" s="74"/>
      <c r="CC74" s="74"/>
      <c r="CD74" s="74"/>
      <c r="CE74" s="74"/>
      <c r="CF74" s="74"/>
      <c r="CG74" s="74"/>
      <c r="CH74" s="74"/>
      <c r="CI74" s="74"/>
      <c r="CJ74" s="74"/>
      <c r="CK74" s="74"/>
      <c r="CL74" s="74"/>
      <c r="CM74" s="74"/>
      <c r="CN74" s="74"/>
      <c r="CO74" s="74"/>
      <c r="CP74" s="74"/>
      <c r="CQ74" s="74"/>
      <c r="CR74" s="74"/>
      <c r="CS74" s="74"/>
      <c r="CT74" s="74"/>
      <c r="CU74" s="74"/>
      <c r="CV74" s="74"/>
      <c r="CW74" s="74"/>
      <c r="CX74" s="74"/>
      <c r="CY74" s="74"/>
      <c r="CZ74" s="74"/>
      <c r="DA74" s="74"/>
      <c r="DB74" s="74"/>
      <c r="DC74" s="74"/>
      <c r="DD74" s="74"/>
      <c r="DE74" s="74"/>
      <c r="DF74" s="74"/>
      <c r="DG74" s="74"/>
      <c r="DH74" s="74"/>
      <c r="DI74" s="74"/>
      <c r="DJ74" s="74"/>
      <c r="DK74" s="74"/>
      <c r="DL74" s="74"/>
      <c r="DM74" s="74"/>
      <c r="DN74" s="74"/>
      <c r="DO74" s="74"/>
      <c r="DP74" s="74"/>
      <c r="DQ74" s="74"/>
      <c r="DR74" s="74"/>
      <c r="DS74" s="74"/>
      <c r="DT74" s="74"/>
      <c r="DU74" s="74"/>
      <c r="DV74" s="74"/>
      <c r="DW74" s="74"/>
      <c r="DX74" s="74"/>
      <c r="DY74" s="74"/>
      <c r="DZ74" s="74"/>
      <c r="EA74" s="74"/>
      <c r="EB74" s="74"/>
      <c r="EC74" s="74"/>
      <c r="ED74" s="74"/>
      <c r="EE74" s="74"/>
      <c r="EF74" s="74"/>
      <c r="EG74" s="74"/>
      <c r="EH74" s="74"/>
      <c r="EI74" s="74"/>
      <c r="EJ74" s="74"/>
      <c r="EK74" s="74"/>
      <c r="EL74" s="74"/>
      <c r="EM74" s="74"/>
      <c r="EN74" s="74"/>
      <c r="EO74" s="74"/>
      <c r="EP74" s="74"/>
      <c r="EQ74" s="74"/>
      <c r="ER74" s="74"/>
      <c r="ES74" s="74"/>
      <c r="ET74" s="74"/>
      <c r="EU74" s="74"/>
      <c r="EV74" s="74"/>
      <c r="EW74" s="74"/>
      <c r="EX74" s="74"/>
      <c r="EY74" s="74"/>
      <c r="EZ74" s="74"/>
      <c r="FA74" s="74"/>
      <c r="FB74" s="74"/>
      <c r="FC74" s="74"/>
      <c r="FD74" s="74"/>
      <c r="FE74" s="74"/>
      <c r="FF74" s="56"/>
      <c r="FG74" s="56"/>
    </row>
    <row r="75" spans="1:163" ht="51" x14ac:dyDescent="0.2">
      <c r="A75" s="75" t="s">
        <v>380</v>
      </c>
      <c r="B75" s="90" t="s">
        <v>381</v>
      </c>
      <c r="C75" s="79"/>
      <c r="D75" s="79"/>
      <c r="E75" s="111"/>
      <c r="F75" s="111"/>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c r="BI75" s="74"/>
      <c r="BJ75" s="74"/>
      <c r="BK75" s="74"/>
      <c r="BL75" s="74"/>
      <c r="BM75" s="74"/>
      <c r="BN75" s="74"/>
      <c r="BO75" s="74"/>
      <c r="BP75" s="74"/>
      <c r="BQ75" s="74"/>
      <c r="BR75" s="74"/>
      <c r="BS75" s="74"/>
      <c r="BT75" s="74"/>
      <c r="BU75" s="74"/>
      <c r="BV75" s="74"/>
      <c r="BW75" s="74"/>
      <c r="BX75" s="74"/>
      <c r="BY75" s="74"/>
      <c r="BZ75" s="74"/>
      <c r="CA75" s="74"/>
      <c r="CB75" s="74"/>
      <c r="CC75" s="74"/>
      <c r="CD75" s="74"/>
      <c r="CE75" s="74"/>
      <c r="CF75" s="74"/>
      <c r="CG75" s="74"/>
      <c r="CH75" s="74"/>
      <c r="CI75" s="74"/>
      <c r="CJ75" s="74"/>
      <c r="CK75" s="74"/>
      <c r="CL75" s="74"/>
      <c r="CM75" s="74"/>
      <c r="CN75" s="74"/>
      <c r="CO75" s="74"/>
      <c r="CP75" s="74"/>
      <c r="CQ75" s="74"/>
      <c r="CR75" s="74"/>
      <c r="CS75" s="74"/>
      <c r="CT75" s="74"/>
      <c r="CU75" s="74"/>
      <c r="CV75" s="74"/>
      <c r="CW75" s="74"/>
      <c r="CX75" s="74"/>
      <c r="CY75" s="74"/>
      <c r="CZ75" s="74"/>
      <c r="DA75" s="74"/>
      <c r="DB75" s="74"/>
      <c r="DC75" s="74"/>
      <c r="DD75" s="74"/>
      <c r="DE75" s="74"/>
      <c r="DF75" s="74"/>
      <c r="DG75" s="74"/>
      <c r="DH75" s="74"/>
      <c r="DI75" s="74"/>
      <c r="DJ75" s="74"/>
      <c r="DK75" s="74"/>
      <c r="DL75" s="74"/>
      <c r="DM75" s="74"/>
      <c r="DN75" s="74"/>
      <c r="DO75" s="74"/>
      <c r="DP75" s="74"/>
      <c r="DQ75" s="74"/>
      <c r="DR75" s="74"/>
      <c r="DS75" s="74"/>
      <c r="DT75" s="74"/>
      <c r="DU75" s="74"/>
      <c r="DV75" s="74"/>
      <c r="DW75" s="74"/>
      <c r="DX75" s="74"/>
      <c r="DY75" s="74"/>
      <c r="DZ75" s="74"/>
      <c r="EA75" s="74"/>
      <c r="EB75" s="74"/>
      <c r="EC75" s="74"/>
      <c r="ED75" s="74"/>
      <c r="EE75" s="74"/>
      <c r="EF75" s="74"/>
      <c r="EG75" s="74"/>
      <c r="EH75" s="74"/>
      <c r="EI75" s="74"/>
      <c r="EJ75" s="74"/>
      <c r="EK75" s="74"/>
      <c r="EL75" s="74"/>
      <c r="EM75" s="74"/>
      <c r="EN75" s="74"/>
      <c r="EO75" s="74"/>
      <c r="EP75" s="74"/>
      <c r="EQ75" s="74"/>
      <c r="ER75" s="74"/>
      <c r="ES75" s="74"/>
      <c r="ET75" s="74"/>
      <c r="EU75" s="74"/>
      <c r="EV75" s="74"/>
      <c r="EW75" s="74"/>
      <c r="EX75" s="74"/>
      <c r="EY75" s="74"/>
      <c r="EZ75" s="74"/>
      <c r="FA75" s="74"/>
      <c r="FB75" s="74"/>
      <c r="FC75" s="74"/>
      <c r="FD75" s="74"/>
      <c r="FE75" s="74"/>
      <c r="FF75" s="56"/>
      <c r="FG75" s="56"/>
    </row>
    <row r="76" spans="1:163" ht="25.5" x14ac:dyDescent="0.2">
      <c r="A76" s="75" t="s">
        <v>382</v>
      </c>
      <c r="B76" s="90" t="s">
        <v>383</v>
      </c>
      <c r="C76" s="79">
        <v>646700</v>
      </c>
      <c r="D76" s="79">
        <v>646700</v>
      </c>
      <c r="E76" s="111"/>
      <c r="F76" s="111"/>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c r="AS76" s="74"/>
      <c r="AT76" s="74"/>
      <c r="AU76" s="74"/>
      <c r="AV76" s="74"/>
      <c r="AW76" s="74"/>
      <c r="AX76" s="74"/>
      <c r="AY76" s="74"/>
      <c r="AZ76" s="74"/>
      <c r="BA76" s="74"/>
      <c r="BB76" s="74"/>
      <c r="BC76" s="74"/>
      <c r="BD76" s="74"/>
      <c r="BE76" s="74"/>
      <c r="BF76" s="74"/>
      <c r="BG76" s="74"/>
      <c r="BH76" s="74"/>
      <c r="BI76" s="74"/>
      <c r="BJ76" s="74"/>
      <c r="BK76" s="74"/>
      <c r="BL76" s="74"/>
      <c r="BM76" s="74"/>
      <c r="BN76" s="74"/>
      <c r="BO76" s="74"/>
      <c r="BP76" s="74"/>
      <c r="BQ76" s="74"/>
      <c r="BR76" s="74"/>
      <c r="BS76" s="74"/>
      <c r="BT76" s="74"/>
      <c r="BU76" s="74"/>
      <c r="BV76" s="74"/>
      <c r="BW76" s="74"/>
      <c r="BX76" s="74"/>
      <c r="BY76" s="74"/>
      <c r="BZ76" s="74"/>
      <c r="CA76" s="74"/>
      <c r="CB76" s="74"/>
      <c r="CC76" s="74"/>
      <c r="CD76" s="74"/>
      <c r="CE76" s="74"/>
      <c r="CF76" s="74"/>
      <c r="CG76" s="74"/>
      <c r="CH76" s="74"/>
      <c r="CI76" s="74"/>
      <c r="CJ76" s="74"/>
      <c r="CK76" s="74"/>
      <c r="CL76" s="74"/>
      <c r="CM76" s="74"/>
      <c r="CN76" s="74"/>
      <c r="CO76" s="74"/>
      <c r="CP76" s="74"/>
      <c r="CQ76" s="74"/>
      <c r="CR76" s="74"/>
      <c r="CS76" s="74"/>
      <c r="CT76" s="74"/>
      <c r="CU76" s="74"/>
      <c r="CV76" s="74"/>
      <c r="CW76" s="74"/>
      <c r="CX76" s="74"/>
      <c r="CY76" s="74"/>
      <c r="CZ76" s="74"/>
      <c r="DA76" s="74"/>
      <c r="DB76" s="74"/>
      <c r="DC76" s="74"/>
      <c r="DD76" s="74"/>
      <c r="DE76" s="74"/>
      <c r="DF76" s="74"/>
      <c r="DG76" s="74"/>
      <c r="DH76" s="74"/>
      <c r="DI76" s="74"/>
      <c r="DJ76" s="74"/>
      <c r="DK76" s="74"/>
      <c r="DL76" s="74"/>
      <c r="DM76" s="74"/>
      <c r="DN76" s="74"/>
      <c r="DO76" s="74"/>
      <c r="DP76" s="74"/>
      <c r="DQ76" s="74"/>
      <c r="DR76" s="74"/>
      <c r="DS76" s="74"/>
      <c r="DT76" s="74"/>
      <c r="DU76" s="74"/>
      <c r="DV76" s="74"/>
      <c r="DW76" s="74"/>
      <c r="DX76" s="74"/>
      <c r="DY76" s="74"/>
      <c r="DZ76" s="74"/>
      <c r="EA76" s="74"/>
      <c r="EB76" s="74"/>
      <c r="EC76" s="74"/>
      <c r="ED76" s="74"/>
      <c r="EE76" s="74"/>
      <c r="EF76" s="74"/>
      <c r="EG76" s="74"/>
      <c r="EH76" s="74"/>
      <c r="EI76" s="74"/>
      <c r="EJ76" s="74"/>
      <c r="EK76" s="74"/>
      <c r="EL76" s="74"/>
      <c r="EM76" s="74"/>
      <c r="EN76" s="74"/>
      <c r="EO76" s="74"/>
      <c r="EP76" s="74"/>
      <c r="EQ76" s="74"/>
      <c r="ER76" s="74"/>
      <c r="ES76" s="74"/>
      <c r="ET76" s="74"/>
      <c r="EU76" s="74"/>
      <c r="EV76" s="74"/>
      <c r="EW76" s="74"/>
      <c r="EX76" s="74"/>
      <c r="EY76" s="74"/>
      <c r="EZ76" s="74"/>
      <c r="FA76" s="74"/>
      <c r="FB76" s="74"/>
      <c r="FC76" s="74"/>
      <c r="FD76" s="74"/>
      <c r="FE76" s="74"/>
      <c r="FF76" s="56"/>
      <c r="FG76" s="56"/>
    </row>
    <row r="77" spans="1:163" ht="25.5" x14ac:dyDescent="0.2">
      <c r="A77" s="75" t="s">
        <v>384</v>
      </c>
      <c r="B77" s="90" t="s">
        <v>385</v>
      </c>
      <c r="C77" s="79"/>
      <c r="D77" s="79"/>
      <c r="E77" s="111"/>
      <c r="F77" s="111"/>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4"/>
      <c r="BE77" s="74"/>
      <c r="BF77" s="74"/>
      <c r="BG77" s="74"/>
      <c r="BH77" s="74"/>
      <c r="BI77" s="74"/>
      <c r="BJ77" s="74"/>
      <c r="BK77" s="74"/>
      <c r="BL77" s="74"/>
      <c r="BM77" s="74"/>
      <c r="BN77" s="74"/>
      <c r="BO77" s="74"/>
      <c r="BP77" s="74"/>
      <c r="BQ77" s="74"/>
      <c r="BR77" s="74"/>
      <c r="BS77" s="74"/>
      <c r="BT77" s="74"/>
      <c r="BU77" s="74"/>
      <c r="BV77" s="74"/>
      <c r="BW77" s="74"/>
      <c r="BX77" s="74"/>
      <c r="BY77" s="74"/>
      <c r="BZ77" s="74"/>
      <c r="CA77" s="74"/>
      <c r="CB77" s="74"/>
      <c r="CC77" s="74"/>
      <c r="CD77" s="74"/>
      <c r="CE77" s="74"/>
      <c r="CF77" s="74"/>
      <c r="CG77" s="74"/>
      <c r="CH77" s="74"/>
      <c r="CI77" s="74"/>
      <c r="CJ77" s="74"/>
      <c r="CK77" s="74"/>
      <c r="CL77" s="74"/>
      <c r="CM77" s="74"/>
      <c r="CN77" s="74"/>
      <c r="CO77" s="74"/>
      <c r="CP77" s="74"/>
      <c r="CQ77" s="74"/>
      <c r="CR77" s="74"/>
      <c r="CS77" s="74"/>
      <c r="CT77" s="74"/>
      <c r="CU77" s="74"/>
      <c r="CV77" s="74"/>
      <c r="CW77" s="74"/>
      <c r="CX77" s="74"/>
      <c r="CY77" s="74"/>
      <c r="CZ77" s="74"/>
      <c r="DA77" s="74"/>
      <c r="DB77" s="74"/>
      <c r="DC77" s="74"/>
      <c r="DD77" s="74"/>
      <c r="DE77" s="74"/>
      <c r="DF77" s="74"/>
      <c r="DG77" s="74"/>
      <c r="DH77" s="74"/>
      <c r="DI77" s="74"/>
      <c r="DJ77" s="74"/>
      <c r="DK77" s="74"/>
      <c r="DL77" s="74"/>
      <c r="DM77" s="74"/>
      <c r="DN77" s="74"/>
      <c r="DO77" s="74"/>
      <c r="DP77" s="74"/>
      <c r="DQ77" s="74"/>
      <c r="DR77" s="74"/>
      <c r="DS77" s="74"/>
      <c r="DT77" s="74"/>
      <c r="DU77" s="74"/>
      <c r="DV77" s="74"/>
      <c r="DW77" s="74"/>
      <c r="DX77" s="74"/>
      <c r="DY77" s="74"/>
      <c r="DZ77" s="74"/>
      <c r="EA77" s="74"/>
      <c r="EB77" s="74"/>
      <c r="EC77" s="74"/>
      <c r="ED77" s="74"/>
      <c r="EE77" s="74"/>
      <c r="EF77" s="74"/>
      <c r="EG77" s="74"/>
      <c r="EH77" s="74"/>
      <c r="EI77" s="74"/>
      <c r="EJ77" s="74"/>
      <c r="EK77" s="74"/>
      <c r="EL77" s="74"/>
      <c r="EM77" s="74"/>
      <c r="EN77" s="74"/>
      <c r="EO77" s="74"/>
      <c r="EP77" s="74"/>
      <c r="EQ77" s="74"/>
      <c r="ER77" s="74"/>
      <c r="ES77" s="74"/>
      <c r="ET77" s="74"/>
      <c r="EU77" s="74"/>
      <c r="EV77" s="74"/>
      <c r="EW77" s="74"/>
      <c r="EX77" s="74"/>
      <c r="EY77" s="74"/>
      <c r="EZ77" s="74"/>
      <c r="FA77" s="74"/>
      <c r="FB77" s="74"/>
      <c r="FC77" s="74"/>
      <c r="FD77" s="74"/>
      <c r="FE77" s="74"/>
      <c r="FF77" s="56"/>
      <c r="FG77" s="56"/>
    </row>
    <row r="78" spans="1:163" ht="51" x14ac:dyDescent="0.2">
      <c r="A78" s="75"/>
      <c r="B78" s="90" t="s">
        <v>386</v>
      </c>
      <c r="C78" s="79"/>
      <c r="D78" s="79"/>
      <c r="E78" s="111"/>
      <c r="F78" s="111"/>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74"/>
      <c r="BH78" s="74"/>
      <c r="BI78" s="74"/>
      <c r="BJ78" s="74"/>
      <c r="BK78" s="74"/>
      <c r="BL78" s="74"/>
      <c r="BM78" s="74"/>
      <c r="BN78" s="74"/>
      <c r="BO78" s="74"/>
      <c r="BP78" s="74"/>
      <c r="BQ78" s="74"/>
      <c r="BR78" s="74"/>
      <c r="BS78" s="74"/>
      <c r="BT78" s="74"/>
      <c r="BU78" s="74"/>
      <c r="BV78" s="74"/>
      <c r="BW78" s="74"/>
      <c r="BX78" s="74"/>
      <c r="BY78" s="74"/>
      <c r="BZ78" s="74"/>
      <c r="CA78" s="74"/>
      <c r="CB78" s="74"/>
      <c r="CC78" s="74"/>
      <c r="CD78" s="74"/>
      <c r="CE78" s="74"/>
      <c r="CF78" s="74"/>
      <c r="CG78" s="74"/>
      <c r="CH78" s="74"/>
      <c r="CI78" s="74"/>
      <c r="CJ78" s="74"/>
      <c r="CK78" s="74"/>
      <c r="CL78" s="74"/>
      <c r="CM78" s="74"/>
      <c r="CN78" s="74"/>
      <c r="CO78" s="74"/>
      <c r="CP78" s="74"/>
      <c r="CQ78" s="74"/>
      <c r="CR78" s="74"/>
      <c r="CS78" s="74"/>
      <c r="CT78" s="74"/>
      <c r="CU78" s="74"/>
      <c r="CV78" s="74"/>
      <c r="CW78" s="74"/>
      <c r="CX78" s="74"/>
      <c r="CY78" s="74"/>
      <c r="CZ78" s="74"/>
      <c r="DA78" s="74"/>
      <c r="DB78" s="74"/>
      <c r="DC78" s="74"/>
      <c r="DD78" s="74"/>
      <c r="DE78" s="74"/>
      <c r="DF78" s="74"/>
      <c r="DG78" s="74"/>
      <c r="DH78" s="74"/>
      <c r="DI78" s="74"/>
      <c r="DJ78" s="74"/>
      <c r="DK78" s="74"/>
      <c r="DL78" s="74"/>
      <c r="DM78" s="74"/>
      <c r="DN78" s="74"/>
      <c r="DO78" s="74"/>
      <c r="DP78" s="74"/>
      <c r="DQ78" s="74"/>
      <c r="DR78" s="74"/>
      <c r="DS78" s="74"/>
      <c r="DT78" s="74"/>
      <c r="DU78" s="74"/>
      <c r="DV78" s="74"/>
      <c r="DW78" s="74"/>
      <c r="DX78" s="74"/>
      <c r="DY78" s="74"/>
      <c r="DZ78" s="74"/>
      <c r="EA78" s="74"/>
      <c r="EB78" s="74"/>
      <c r="EC78" s="74"/>
      <c r="ED78" s="74"/>
      <c r="EE78" s="74"/>
      <c r="EF78" s="74"/>
      <c r="EG78" s="74"/>
      <c r="EH78" s="74"/>
      <c r="EI78" s="74"/>
      <c r="EJ78" s="74"/>
      <c r="EK78" s="74"/>
      <c r="EL78" s="74"/>
      <c r="EM78" s="74"/>
      <c r="EN78" s="74"/>
      <c r="EO78" s="74"/>
      <c r="EP78" s="74"/>
      <c r="EQ78" s="74"/>
      <c r="ER78" s="74"/>
      <c r="ES78" s="74"/>
      <c r="ET78" s="74"/>
      <c r="EU78" s="74"/>
      <c r="EV78" s="74"/>
      <c r="EW78" s="74"/>
      <c r="EX78" s="74"/>
      <c r="EY78" s="74"/>
      <c r="EZ78" s="74"/>
      <c r="FA78" s="74"/>
      <c r="FB78" s="74"/>
      <c r="FC78" s="74"/>
      <c r="FD78" s="74"/>
      <c r="FE78" s="74"/>
      <c r="FF78" s="56"/>
      <c r="FG78" s="56"/>
    </row>
    <row r="79" spans="1:163" x14ac:dyDescent="0.2">
      <c r="A79" s="71" t="s">
        <v>387</v>
      </c>
      <c r="B79" s="72" t="s">
        <v>388</v>
      </c>
      <c r="C79" s="79">
        <f t="shared" ref="C79:F79" si="19">+C80+C81+C82+C83+C84+C85+C86+C87</f>
        <v>1170000</v>
      </c>
      <c r="D79" s="79">
        <v>585190</v>
      </c>
      <c r="E79" s="79">
        <f t="shared" si="19"/>
        <v>32406</v>
      </c>
      <c r="F79" s="79">
        <f t="shared" si="19"/>
        <v>25</v>
      </c>
      <c r="G79" s="91"/>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c r="BI79" s="74"/>
      <c r="BJ79" s="74"/>
      <c r="BK79" s="74"/>
      <c r="BL79" s="74"/>
      <c r="BM79" s="74"/>
      <c r="BN79" s="74"/>
      <c r="BO79" s="74"/>
      <c r="BP79" s="74"/>
      <c r="BQ79" s="74"/>
      <c r="BR79" s="74"/>
      <c r="BS79" s="74"/>
      <c r="BT79" s="74"/>
      <c r="BU79" s="74"/>
      <c r="BV79" s="74"/>
      <c r="BW79" s="74"/>
      <c r="BX79" s="74"/>
      <c r="BY79" s="74"/>
      <c r="BZ79" s="74"/>
      <c r="CA79" s="74"/>
      <c r="CB79" s="74"/>
      <c r="CC79" s="74"/>
      <c r="CD79" s="74"/>
      <c r="CE79" s="74"/>
      <c r="CF79" s="74"/>
      <c r="CG79" s="74"/>
      <c r="CH79" s="74"/>
      <c r="CI79" s="74"/>
      <c r="CJ79" s="74"/>
      <c r="CK79" s="74"/>
      <c r="CL79" s="74"/>
      <c r="CM79" s="74"/>
      <c r="CN79" s="74"/>
      <c r="CO79" s="74"/>
      <c r="CP79" s="74"/>
      <c r="CQ79" s="74"/>
      <c r="CR79" s="74"/>
      <c r="CS79" s="74"/>
      <c r="CT79" s="74"/>
      <c r="CU79" s="74"/>
      <c r="CV79" s="74"/>
      <c r="CW79" s="74"/>
      <c r="CX79" s="74"/>
      <c r="CY79" s="74"/>
      <c r="CZ79" s="74"/>
      <c r="DA79" s="74"/>
      <c r="DB79" s="74"/>
      <c r="DC79" s="74"/>
      <c r="DD79" s="74"/>
      <c r="DE79" s="74"/>
      <c r="DF79" s="74"/>
      <c r="DG79" s="74"/>
      <c r="DH79" s="74"/>
      <c r="DI79" s="74"/>
      <c r="DJ79" s="74"/>
      <c r="DK79" s="74"/>
      <c r="DL79" s="74"/>
      <c r="DM79" s="74"/>
      <c r="DN79" s="74"/>
      <c r="DO79" s="74"/>
      <c r="DP79" s="74"/>
      <c r="DQ79" s="74"/>
      <c r="DR79" s="74"/>
      <c r="DS79" s="74"/>
      <c r="DT79" s="74"/>
      <c r="DU79" s="74"/>
      <c r="DV79" s="74"/>
      <c r="DW79" s="74"/>
      <c r="DX79" s="74"/>
      <c r="DY79" s="74"/>
      <c r="DZ79" s="74"/>
      <c r="EA79" s="74"/>
      <c r="EB79" s="74"/>
      <c r="EC79" s="74"/>
      <c r="ED79" s="74"/>
      <c r="EE79" s="74"/>
      <c r="EF79" s="74"/>
      <c r="EG79" s="74"/>
      <c r="EH79" s="74"/>
      <c r="EI79" s="74"/>
      <c r="EJ79" s="74"/>
      <c r="EK79" s="74"/>
      <c r="EL79" s="74"/>
      <c r="EM79" s="74"/>
      <c r="EN79" s="74"/>
      <c r="EO79" s="74"/>
      <c r="EP79" s="74"/>
      <c r="EQ79" s="74"/>
      <c r="ER79" s="74"/>
      <c r="ES79" s="74"/>
      <c r="ET79" s="74"/>
      <c r="EU79" s="74"/>
      <c r="EV79" s="74"/>
      <c r="EW79" s="74"/>
      <c r="EX79" s="74"/>
      <c r="EY79" s="74"/>
      <c r="EZ79" s="74"/>
      <c r="FA79" s="74"/>
      <c r="FB79" s="74"/>
      <c r="FC79" s="74"/>
      <c r="FD79" s="74"/>
      <c r="FE79" s="74"/>
      <c r="FF79" s="56"/>
      <c r="FG79" s="56"/>
    </row>
    <row r="80" spans="1:163" ht="25.5" x14ac:dyDescent="0.2">
      <c r="A80" s="92" t="s">
        <v>389</v>
      </c>
      <c r="B80" s="76" t="s">
        <v>390</v>
      </c>
      <c r="C80" s="79"/>
      <c r="D80" s="79"/>
      <c r="E80" s="111"/>
      <c r="F80" s="111"/>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c r="BL80" s="74"/>
      <c r="BM80" s="74"/>
      <c r="BN80" s="74"/>
      <c r="BO80" s="74"/>
      <c r="BP80" s="74"/>
      <c r="BQ80" s="74"/>
      <c r="BR80" s="74"/>
      <c r="BS80" s="74"/>
      <c r="BT80" s="74"/>
      <c r="BU80" s="74"/>
      <c r="BV80" s="74"/>
      <c r="BW80" s="74"/>
      <c r="BX80" s="74"/>
      <c r="BY80" s="74"/>
      <c r="BZ80" s="74"/>
      <c r="CA80" s="74"/>
      <c r="CB80" s="74"/>
      <c r="CC80" s="74"/>
      <c r="CD80" s="74"/>
      <c r="CE80" s="74"/>
      <c r="CF80" s="74"/>
      <c r="CG80" s="74"/>
      <c r="CH80" s="74"/>
      <c r="CI80" s="74"/>
      <c r="CJ80" s="74"/>
      <c r="CK80" s="74"/>
      <c r="CL80" s="74"/>
      <c r="CM80" s="74"/>
      <c r="CN80" s="74"/>
      <c r="CO80" s="74"/>
      <c r="CP80" s="74"/>
      <c r="CQ80" s="74"/>
      <c r="CR80" s="74"/>
      <c r="CS80" s="74"/>
      <c r="CT80" s="74"/>
      <c r="CU80" s="74"/>
      <c r="CV80" s="74"/>
      <c r="CW80" s="74"/>
      <c r="CX80" s="74"/>
      <c r="CY80" s="74"/>
      <c r="CZ80" s="74"/>
      <c r="DA80" s="74"/>
      <c r="DB80" s="74"/>
      <c r="DC80" s="74"/>
      <c r="DD80" s="74"/>
      <c r="DE80" s="74"/>
      <c r="DF80" s="74"/>
      <c r="DG80" s="74"/>
      <c r="DH80" s="74"/>
      <c r="DI80" s="74"/>
      <c r="DJ80" s="74"/>
      <c r="DK80" s="74"/>
      <c r="DL80" s="74"/>
      <c r="DM80" s="74"/>
      <c r="DN80" s="74"/>
      <c r="DO80" s="74"/>
      <c r="DP80" s="74"/>
      <c r="DQ80" s="74"/>
      <c r="DR80" s="74"/>
      <c r="DS80" s="74"/>
      <c r="DT80" s="74"/>
      <c r="DU80" s="74"/>
      <c r="DV80" s="74"/>
      <c r="DW80" s="74"/>
      <c r="DX80" s="74"/>
      <c r="DY80" s="74"/>
      <c r="DZ80" s="74"/>
      <c r="EA80" s="74"/>
      <c r="EB80" s="74"/>
      <c r="EC80" s="74"/>
      <c r="ED80" s="74"/>
      <c r="EE80" s="74"/>
      <c r="EF80" s="74"/>
      <c r="EG80" s="74"/>
      <c r="EH80" s="74"/>
      <c r="EI80" s="74"/>
      <c r="EJ80" s="74"/>
      <c r="EK80" s="74"/>
      <c r="EL80" s="74"/>
      <c r="EM80" s="74"/>
      <c r="EN80" s="74"/>
      <c r="EO80" s="74"/>
      <c r="EP80" s="74"/>
      <c r="EQ80" s="74"/>
      <c r="ER80" s="74"/>
      <c r="ES80" s="74"/>
      <c r="ET80" s="74"/>
      <c r="EU80" s="74"/>
      <c r="EV80" s="74"/>
      <c r="EW80" s="74"/>
      <c r="EX80" s="74"/>
      <c r="EY80" s="74"/>
      <c r="EZ80" s="74"/>
      <c r="FA80" s="74"/>
      <c r="FB80" s="74"/>
      <c r="FC80" s="74"/>
      <c r="FD80" s="74"/>
      <c r="FE80" s="74"/>
      <c r="FF80" s="56"/>
      <c r="FG80" s="56"/>
    </row>
    <row r="81" spans="1:174" ht="25.5" x14ac:dyDescent="0.2">
      <c r="A81" s="92" t="s">
        <v>391</v>
      </c>
      <c r="B81" s="93" t="s">
        <v>371</v>
      </c>
      <c r="C81" s="79"/>
      <c r="D81" s="79"/>
      <c r="E81" s="111">
        <v>-499</v>
      </c>
      <c r="F81" s="111"/>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74"/>
      <c r="BC81" s="74"/>
      <c r="BD81" s="74"/>
      <c r="BE81" s="74"/>
      <c r="BF81" s="74"/>
      <c r="BG81" s="74"/>
      <c r="BH81" s="74"/>
      <c r="BI81" s="74"/>
      <c r="BJ81" s="74"/>
      <c r="BK81" s="74"/>
      <c r="BL81" s="74"/>
      <c r="BM81" s="74"/>
      <c r="BN81" s="74"/>
      <c r="BO81" s="74"/>
      <c r="BP81" s="74"/>
      <c r="BQ81" s="74"/>
      <c r="BR81" s="74"/>
      <c r="BS81" s="74"/>
      <c r="BT81" s="74"/>
      <c r="BU81" s="74"/>
      <c r="BV81" s="74"/>
      <c r="BW81" s="74"/>
      <c r="BX81" s="74"/>
      <c r="BY81" s="74"/>
      <c r="BZ81" s="74"/>
      <c r="CA81" s="74"/>
      <c r="CB81" s="74"/>
      <c r="CC81" s="74"/>
      <c r="CD81" s="74"/>
      <c r="CE81" s="74"/>
      <c r="CF81" s="74"/>
      <c r="CG81" s="74"/>
      <c r="CH81" s="74"/>
      <c r="CI81" s="74"/>
      <c r="CJ81" s="74"/>
      <c r="CK81" s="74"/>
      <c r="CL81" s="74"/>
      <c r="CM81" s="74"/>
      <c r="CN81" s="74"/>
      <c r="CO81" s="74"/>
      <c r="CP81" s="74"/>
      <c r="CQ81" s="74"/>
      <c r="CR81" s="74"/>
      <c r="CS81" s="74"/>
      <c r="CT81" s="74"/>
      <c r="CU81" s="74"/>
      <c r="CV81" s="74"/>
      <c r="CW81" s="74"/>
      <c r="CX81" s="74"/>
      <c r="CY81" s="74"/>
      <c r="CZ81" s="74"/>
      <c r="DA81" s="74"/>
      <c r="DB81" s="74"/>
      <c r="DC81" s="74"/>
      <c r="DD81" s="74"/>
      <c r="DE81" s="74"/>
      <c r="DF81" s="74"/>
      <c r="DG81" s="74"/>
      <c r="DH81" s="74"/>
      <c r="DI81" s="74"/>
      <c r="DJ81" s="74"/>
      <c r="DK81" s="74"/>
      <c r="DL81" s="74"/>
      <c r="DM81" s="74"/>
      <c r="DN81" s="74"/>
      <c r="DO81" s="74"/>
      <c r="DP81" s="74"/>
      <c r="DQ81" s="74"/>
      <c r="DR81" s="74"/>
      <c r="DS81" s="74"/>
      <c r="DT81" s="74"/>
      <c r="DU81" s="74"/>
      <c r="DV81" s="74"/>
      <c r="DW81" s="74"/>
      <c r="DX81" s="74"/>
      <c r="DY81" s="74"/>
      <c r="DZ81" s="74"/>
      <c r="EA81" s="74"/>
      <c r="EB81" s="74"/>
      <c r="EC81" s="74"/>
      <c r="ED81" s="74"/>
      <c r="EE81" s="74"/>
      <c r="EF81" s="74"/>
      <c r="EG81" s="74"/>
      <c r="EH81" s="74"/>
      <c r="EI81" s="74"/>
      <c r="EJ81" s="74"/>
      <c r="EK81" s="74"/>
      <c r="EL81" s="74"/>
      <c r="EM81" s="74"/>
      <c r="EN81" s="74"/>
      <c r="EO81" s="74"/>
      <c r="EP81" s="74"/>
      <c r="EQ81" s="74"/>
      <c r="ER81" s="74"/>
      <c r="ES81" s="74"/>
      <c r="ET81" s="74"/>
      <c r="EU81" s="74"/>
      <c r="EV81" s="74"/>
      <c r="EW81" s="74"/>
      <c r="EX81" s="74"/>
      <c r="EY81" s="74"/>
      <c r="EZ81" s="74"/>
      <c r="FA81" s="74"/>
      <c r="FB81" s="74"/>
      <c r="FC81" s="74"/>
      <c r="FD81" s="74"/>
      <c r="FE81" s="74"/>
      <c r="FF81" s="56"/>
      <c r="FG81" s="56"/>
    </row>
    <row r="82" spans="1:174" ht="38.25" x14ac:dyDescent="0.2">
      <c r="A82" s="75" t="s">
        <v>392</v>
      </c>
      <c r="B82" s="76" t="s">
        <v>393</v>
      </c>
      <c r="C82" s="79"/>
      <c r="D82" s="79"/>
      <c r="E82" s="111">
        <v>-434</v>
      </c>
      <c r="F82" s="111"/>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AN82" s="74"/>
      <c r="AO82" s="74"/>
      <c r="AP82" s="74"/>
      <c r="AQ82" s="74"/>
      <c r="AR82" s="74"/>
      <c r="AS82" s="74"/>
      <c r="AT82" s="74"/>
      <c r="AU82" s="74"/>
      <c r="AV82" s="74"/>
      <c r="AW82" s="74"/>
      <c r="AX82" s="74"/>
      <c r="AY82" s="74"/>
      <c r="AZ82" s="74"/>
      <c r="BA82" s="74"/>
      <c r="BB82" s="74"/>
      <c r="BC82" s="74"/>
      <c r="BD82" s="74"/>
      <c r="BE82" s="74"/>
      <c r="BF82" s="74"/>
      <c r="BG82" s="74"/>
      <c r="BH82" s="74"/>
      <c r="BI82" s="74"/>
      <c r="BJ82" s="74"/>
      <c r="BK82" s="74"/>
      <c r="BL82" s="74"/>
      <c r="BM82" s="74"/>
      <c r="BN82" s="74"/>
      <c r="BO82" s="74"/>
      <c r="BP82" s="74"/>
      <c r="BQ82" s="74"/>
      <c r="BR82" s="74"/>
      <c r="BS82" s="74"/>
      <c r="BT82" s="74"/>
      <c r="BU82" s="74"/>
      <c r="BV82" s="74"/>
      <c r="BW82" s="74"/>
      <c r="BX82" s="74"/>
      <c r="BY82" s="74"/>
      <c r="BZ82" s="74"/>
      <c r="CA82" s="74"/>
      <c r="CB82" s="74"/>
      <c r="CC82" s="74"/>
      <c r="CD82" s="74"/>
      <c r="CE82" s="74"/>
      <c r="CF82" s="74"/>
      <c r="CG82" s="74"/>
      <c r="CH82" s="74"/>
      <c r="CI82" s="74"/>
      <c r="CJ82" s="74"/>
      <c r="CK82" s="74"/>
      <c r="CL82" s="74"/>
      <c r="CM82" s="74"/>
      <c r="CN82" s="74"/>
      <c r="CO82" s="74"/>
      <c r="CP82" s="74"/>
      <c r="CQ82" s="74"/>
      <c r="CR82" s="74"/>
      <c r="CS82" s="74"/>
      <c r="CT82" s="74"/>
      <c r="CU82" s="74"/>
      <c r="CV82" s="74"/>
      <c r="CW82" s="74"/>
      <c r="CX82" s="74"/>
      <c r="CY82" s="74"/>
      <c r="CZ82" s="74"/>
      <c r="DA82" s="74"/>
      <c r="DB82" s="74"/>
      <c r="DC82" s="74"/>
      <c r="DD82" s="74"/>
      <c r="DE82" s="74"/>
      <c r="DF82" s="74"/>
      <c r="DG82" s="74"/>
      <c r="DH82" s="74"/>
      <c r="DI82" s="74"/>
      <c r="DJ82" s="74"/>
      <c r="DK82" s="74"/>
      <c r="DL82" s="74"/>
      <c r="DM82" s="74"/>
      <c r="DN82" s="74"/>
      <c r="DO82" s="74"/>
      <c r="DP82" s="74"/>
      <c r="DQ82" s="74"/>
      <c r="DR82" s="74"/>
      <c r="DS82" s="74"/>
      <c r="DT82" s="74"/>
      <c r="DU82" s="74"/>
      <c r="DV82" s="74"/>
      <c r="DW82" s="74"/>
      <c r="DX82" s="74"/>
      <c r="DY82" s="74"/>
      <c r="DZ82" s="74"/>
      <c r="EA82" s="74"/>
      <c r="EB82" s="74"/>
      <c r="EC82" s="74"/>
      <c r="ED82" s="74"/>
      <c r="EE82" s="74"/>
      <c r="EF82" s="74"/>
      <c r="EG82" s="74"/>
      <c r="EH82" s="74"/>
      <c r="EI82" s="74"/>
      <c r="EJ82" s="74"/>
      <c r="EK82" s="74"/>
      <c r="EL82" s="74"/>
      <c r="EM82" s="74"/>
      <c r="EN82" s="74"/>
      <c r="EO82" s="74"/>
      <c r="EP82" s="74"/>
      <c r="EQ82" s="74"/>
      <c r="ER82" s="74"/>
      <c r="ES82" s="74"/>
      <c r="ET82" s="74"/>
      <c r="EU82" s="74"/>
      <c r="EV82" s="74"/>
      <c r="EW82" s="74"/>
      <c r="EX82" s="74"/>
      <c r="EY82" s="74"/>
      <c r="EZ82" s="74"/>
      <c r="FA82" s="74"/>
      <c r="FB82" s="74"/>
      <c r="FC82" s="74"/>
      <c r="FD82" s="74"/>
      <c r="FE82" s="74"/>
      <c r="FF82" s="56"/>
      <c r="FG82" s="56"/>
    </row>
    <row r="83" spans="1:174" ht="38.25" x14ac:dyDescent="0.2">
      <c r="A83" s="75" t="s">
        <v>394</v>
      </c>
      <c r="B83" s="76" t="s">
        <v>395</v>
      </c>
      <c r="C83" s="79">
        <v>2000</v>
      </c>
      <c r="D83" s="79">
        <v>2000</v>
      </c>
      <c r="E83" s="111">
        <v>23</v>
      </c>
      <c r="F83" s="111"/>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c r="BE83" s="74"/>
      <c r="BF83" s="74"/>
      <c r="BG83" s="74"/>
      <c r="BH83" s="74"/>
      <c r="BI83" s="74"/>
      <c r="BJ83" s="74"/>
      <c r="BK83" s="74"/>
      <c r="BL83" s="74"/>
      <c r="BM83" s="74"/>
      <c r="BN83" s="74"/>
      <c r="BO83" s="74"/>
      <c r="BP83" s="74"/>
      <c r="BQ83" s="74"/>
      <c r="BR83" s="74"/>
      <c r="BS83" s="74"/>
      <c r="BT83" s="74"/>
      <c r="BU83" s="74"/>
      <c r="BV83" s="74"/>
      <c r="BW83" s="74"/>
      <c r="BX83" s="74"/>
      <c r="BY83" s="74"/>
      <c r="BZ83" s="74"/>
      <c r="CA83" s="74"/>
      <c r="CB83" s="74"/>
      <c r="CC83" s="74"/>
      <c r="CD83" s="74"/>
      <c r="CE83" s="74"/>
      <c r="CF83" s="74"/>
      <c r="CG83" s="74"/>
      <c r="CH83" s="74"/>
      <c r="CI83" s="74"/>
      <c r="CJ83" s="74"/>
      <c r="CK83" s="74"/>
      <c r="CL83" s="74"/>
      <c r="CM83" s="74"/>
      <c r="CN83" s="74"/>
      <c r="CO83" s="74"/>
      <c r="CP83" s="74"/>
      <c r="CQ83" s="74"/>
      <c r="CR83" s="74"/>
      <c r="CS83" s="74"/>
      <c r="CT83" s="74"/>
      <c r="CU83" s="74"/>
      <c r="CV83" s="74"/>
      <c r="CW83" s="74"/>
      <c r="CX83" s="74"/>
      <c r="CY83" s="74"/>
      <c r="CZ83" s="74"/>
      <c r="DA83" s="74"/>
      <c r="DB83" s="74"/>
      <c r="DC83" s="74"/>
      <c r="DD83" s="74"/>
      <c r="DE83" s="74"/>
      <c r="DF83" s="74"/>
      <c r="DG83" s="74"/>
      <c r="DH83" s="74"/>
      <c r="DI83" s="74"/>
      <c r="DJ83" s="74"/>
      <c r="DK83" s="74"/>
      <c r="DL83" s="74"/>
      <c r="DM83" s="74"/>
      <c r="DN83" s="74"/>
      <c r="DO83" s="74"/>
      <c r="DP83" s="74"/>
      <c r="DQ83" s="74"/>
      <c r="DR83" s="74"/>
      <c r="DS83" s="74"/>
      <c r="DT83" s="74"/>
      <c r="DU83" s="74"/>
      <c r="DV83" s="74"/>
      <c r="DW83" s="74"/>
      <c r="DX83" s="74"/>
      <c r="DY83" s="74"/>
      <c r="DZ83" s="74"/>
      <c r="EA83" s="74"/>
      <c r="EB83" s="74"/>
      <c r="EC83" s="74"/>
      <c r="ED83" s="74"/>
      <c r="EE83" s="74"/>
      <c r="EF83" s="74"/>
      <c r="EG83" s="74"/>
      <c r="EH83" s="74"/>
      <c r="EI83" s="74"/>
      <c r="EJ83" s="74"/>
      <c r="EK83" s="74"/>
      <c r="EL83" s="74"/>
      <c r="EM83" s="74"/>
      <c r="EN83" s="74"/>
      <c r="EO83" s="74"/>
      <c r="EP83" s="74"/>
      <c r="EQ83" s="74"/>
      <c r="ER83" s="74"/>
      <c r="ES83" s="74"/>
      <c r="ET83" s="74"/>
      <c r="EU83" s="74"/>
      <c r="EV83" s="74"/>
      <c r="EW83" s="74"/>
      <c r="EX83" s="74"/>
      <c r="EY83" s="74"/>
      <c r="EZ83" s="74"/>
      <c r="FA83" s="74"/>
      <c r="FB83" s="74"/>
      <c r="FC83" s="74"/>
      <c r="FD83" s="74"/>
      <c r="FE83" s="74"/>
      <c r="FF83" s="56"/>
      <c r="FG83" s="56"/>
    </row>
    <row r="84" spans="1:174" ht="25.5" x14ac:dyDescent="0.2">
      <c r="A84" s="75" t="s">
        <v>396</v>
      </c>
      <c r="B84" s="76" t="s">
        <v>375</v>
      </c>
      <c r="C84" s="79"/>
      <c r="D84" s="79"/>
      <c r="E84" s="111">
        <v>32602</v>
      </c>
      <c r="F84" s="111"/>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74"/>
      <c r="AM84" s="74"/>
      <c r="AN84" s="74"/>
      <c r="AO84" s="74"/>
      <c r="AP84" s="74"/>
      <c r="AQ84" s="74"/>
      <c r="AR84" s="74"/>
      <c r="AS84" s="74"/>
      <c r="AT84" s="74"/>
      <c r="AU84" s="74"/>
      <c r="AV84" s="74"/>
      <c r="AW84" s="74"/>
      <c r="AX84" s="74"/>
      <c r="AY84" s="74"/>
      <c r="AZ84" s="74"/>
      <c r="BA84" s="74"/>
      <c r="BB84" s="74"/>
      <c r="BC84" s="74"/>
      <c r="BD84" s="74"/>
      <c r="BE84" s="74"/>
      <c r="BF84" s="74"/>
      <c r="BG84" s="74"/>
      <c r="BH84" s="74"/>
      <c r="BI84" s="74"/>
      <c r="BJ84" s="74"/>
      <c r="BK84" s="74"/>
      <c r="BL84" s="74"/>
      <c r="BM84" s="74"/>
      <c r="BN84" s="74"/>
      <c r="BO84" s="74"/>
      <c r="BP84" s="74"/>
      <c r="BQ84" s="74"/>
      <c r="BR84" s="74"/>
      <c r="BS84" s="74"/>
      <c r="BT84" s="74"/>
      <c r="BU84" s="74"/>
      <c r="BV84" s="74"/>
      <c r="BW84" s="74"/>
      <c r="BX84" s="74"/>
      <c r="BY84" s="74"/>
      <c r="BZ84" s="74"/>
      <c r="CA84" s="74"/>
      <c r="CB84" s="74"/>
      <c r="CC84" s="74"/>
      <c r="CD84" s="74"/>
      <c r="CE84" s="74"/>
      <c r="CF84" s="74"/>
      <c r="CG84" s="74"/>
      <c r="CH84" s="74"/>
      <c r="CI84" s="74"/>
      <c r="CJ84" s="74"/>
      <c r="CK84" s="74"/>
      <c r="CL84" s="74"/>
      <c r="CM84" s="74"/>
      <c r="CN84" s="74"/>
      <c r="CO84" s="74"/>
      <c r="CP84" s="74"/>
      <c r="CQ84" s="74"/>
      <c r="CR84" s="74"/>
      <c r="CS84" s="74"/>
      <c r="CT84" s="74"/>
      <c r="CU84" s="74"/>
      <c r="CV84" s="74"/>
      <c r="CW84" s="74"/>
      <c r="CX84" s="74"/>
      <c r="CY84" s="74"/>
      <c r="CZ84" s="74"/>
      <c r="DA84" s="74"/>
      <c r="DB84" s="74"/>
      <c r="DC84" s="74"/>
      <c r="DD84" s="74"/>
      <c r="DE84" s="74"/>
      <c r="DF84" s="74"/>
      <c r="DG84" s="74"/>
      <c r="DH84" s="74"/>
      <c r="DI84" s="74"/>
      <c r="DJ84" s="74"/>
      <c r="DK84" s="74"/>
      <c r="DL84" s="74"/>
      <c r="DM84" s="74"/>
      <c r="DN84" s="74"/>
      <c r="DO84" s="74"/>
      <c r="DP84" s="74"/>
      <c r="DQ84" s="74"/>
      <c r="DR84" s="74"/>
      <c r="DS84" s="74"/>
      <c r="DT84" s="74"/>
      <c r="DU84" s="74"/>
      <c r="DV84" s="74"/>
      <c r="DW84" s="74"/>
      <c r="DX84" s="74"/>
      <c r="DY84" s="74"/>
      <c r="DZ84" s="74"/>
      <c r="EA84" s="74"/>
      <c r="EB84" s="74"/>
      <c r="EC84" s="74"/>
      <c r="ED84" s="74"/>
      <c r="EE84" s="74"/>
      <c r="EF84" s="74"/>
      <c r="EG84" s="74"/>
      <c r="EH84" s="74"/>
      <c r="EI84" s="74"/>
      <c r="EJ84" s="74"/>
      <c r="EK84" s="74"/>
      <c r="EL84" s="74"/>
      <c r="EM84" s="74"/>
      <c r="EN84" s="74"/>
      <c r="EO84" s="74"/>
      <c r="EP84" s="74"/>
      <c r="EQ84" s="74"/>
      <c r="ER84" s="74"/>
      <c r="ES84" s="74"/>
      <c r="ET84" s="74"/>
      <c r="EU84" s="74"/>
      <c r="EV84" s="74"/>
      <c r="EW84" s="74"/>
      <c r="EX84" s="74"/>
      <c r="EY84" s="74"/>
      <c r="EZ84" s="74"/>
      <c r="FA84" s="74"/>
      <c r="FB84" s="74"/>
      <c r="FC84" s="74"/>
      <c r="FD84" s="74"/>
      <c r="FE84" s="74"/>
      <c r="FF84" s="56"/>
      <c r="FG84" s="56"/>
    </row>
    <row r="85" spans="1:174" ht="25.5" x14ac:dyDescent="0.2">
      <c r="A85" s="81" t="s">
        <v>397</v>
      </c>
      <c r="B85" s="94" t="s">
        <v>398</v>
      </c>
      <c r="C85" s="79">
        <v>1168000</v>
      </c>
      <c r="D85" s="79">
        <v>583190</v>
      </c>
      <c r="E85" s="111"/>
      <c r="F85" s="111"/>
      <c r="H85" s="74"/>
      <c r="AR85" s="56"/>
      <c r="BR85" s="56"/>
      <c r="BS85" s="56"/>
      <c r="BT85" s="56"/>
      <c r="CL85" s="56"/>
    </row>
    <row r="86" spans="1:174" s="65" customFormat="1" ht="63.75" x14ac:dyDescent="0.2">
      <c r="A86" s="95" t="s">
        <v>399</v>
      </c>
      <c r="B86" s="96" t="s">
        <v>400</v>
      </c>
      <c r="C86" s="79"/>
      <c r="D86" s="79"/>
      <c r="E86" s="111">
        <v>714</v>
      </c>
      <c r="F86" s="111">
        <v>25</v>
      </c>
      <c r="G86" s="58"/>
      <c r="H86" s="74"/>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c r="BI86" s="58"/>
      <c r="BJ86" s="58"/>
      <c r="BK86" s="58"/>
      <c r="BL86" s="58"/>
      <c r="BM86" s="58"/>
      <c r="BN86" s="58"/>
      <c r="BO86" s="58"/>
      <c r="BP86" s="58"/>
      <c r="BQ86" s="58"/>
      <c r="BR86" s="97"/>
      <c r="BS86" s="97"/>
      <c r="BT86" s="97"/>
      <c r="BU86" s="58"/>
      <c r="BV86" s="58"/>
      <c r="BW86" s="58"/>
      <c r="BX86" s="58"/>
      <c r="BY86" s="58"/>
      <c r="BZ86" s="58"/>
      <c r="CA86" s="58"/>
      <c r="CB86" s="58"/>
      <c r="CC86" s="58"/>
      <c r="CD86" s="58"/>
      <c r="CE86" s="58"/>
      <c r="CF86" s="58"/>
      <c r="CG86" s="58"/>
      <c r="CH86" s="58"/>
      <c r="CI86" s="58"/>
      <c r="CJ86" s="58"/>
      <c r="CK86" s="58"/>
      <c r="CL86" s="97"/>
      <c r="CM86" s="58"/>
      <c r="CN86" s="58"/>
      <c r="CO86" s="58"/>
      <c r="CP86" s="58"/>
      <c r="CQ86" s="58"/>
      <c r="CR86" s="58"/>
      <c r="CS86" s="58"/>
      <c r="CT86" s="58"/>
      <c r="CU86" s="58"/>
      <c r="CV86" s="58"/>
      <c r="CW86" s="58"/>
      <c r="CX86" s="58"/>
      <c r="CY86" s="58"/>
      <c r="CZ86" s="58"/>
      <c r="DA86" s="58"/>
      <c r="DB86" s="58"/>
      <c r="DC86" s="58"/>
      <c r="DD86" s="58"/>
      <c r="DE86" s="58"/>
      <c r="DF86" s="58"/>
      <c r="DG86" s="58"/>
      <c r="DH86" s="58"/>
      <c r="DI86" s="58"/>
      <c r="DJ86" s="58"/>
      <c r="DK86" s="58"/>
      <c r="DL86" s="58"/>
      <c r="DM86" s="58"/>
      <c r="DN86" s="58"/>
      <c r="DO86" s="58"/>
      <c r="DP86" s="58"/>
      <c r="DQ86" s="58"/>
      <c r="DR86" s="58"/>
      <c r="DS86" s="58"/>
      <c r="DT86" s="58"/>
      <c r="DU86" s="58"/>
      <c r="DV86" s="58"/>
      <c r="DW86" s="58"/>
      <c r="DX86" s="58"/>
      <c r="DY86" s="58"/>
      <c r="DZ86" s="58"/>
      <c r="EA86" s="58"/>
      <c r="EB86" s="58"/>
      <c r="EC86" s="58"/>
      <c r="ED86" s="58"/>
      <c r="EE86" s="58"/>
      <c r="EF86" s="58"/>
      <c r="EG86" s="58"/>
      <c r="EH86" s="58"/>
      <c r="EI86" s="58"/>
      <c r="EJ86" s="58"/>
      <c r="EK86" s="58"/>
      <c r="EL86" s="58"/>
      <c r="EM86" s="58"/>
      <c r="EN86" s="58"/>
      <c r="EO86" s="58"/>
      <c r="EP86" s="58"/>
      <c r="EQ86" s="58"/>
      <c r="ER86" s="58"/>
      <c r="ES86" s="58"/>
      <c r="ET86" s="58"/>
      <c r="EU86" s="58"/>
      <c r="EV86" s="58"/>
      <c r="EW86" s="58"/>
      <c r="EX86" s="58"/>
      <c r="EY86" s="58"/>
      <c r="EZ86" s="58"/>
      <c r="FA86" s="58"/>
      <c r="FB86" s="58"/>
      <c r="FC86" s="58"/>
      <c r="FD86" s="58"/>
      <c r="FE86" s="58"/>
      <c r="FF86" s="58"/>
      <c r="FG86" s="58"/>
      <c r="FH86" s="58"/>
      <c r="FI86" s="58"/>
      <c r="FJ86" s="58"/>
      <c r="FK86" s="58"/>
      <c r="FL86" s="58"/>
      <c r="FM86" s="58"/>
      <c r="FN86" s="58"/>
      <c r="FO86" s="58"/>
      <c r="FP86" s="58"/>
      <c r="FQ86" s="58"/>
      <c r="FR86" s="58"/>
    </row>
    <row r="87" spans="1:174" s="65" customFormat="1" ht="25.5" x14ac:dyDescent="0.2">
      <c r="A87" s="95" t="s">
        <v>401</v>
      </c>
      <c r="B87" s="98" t="s">
        <v>402</v>
      </c>
      <c r="C87" s="79"/>
      <c r="D87" s="79"/>
      <c r="E87" s="111"/>
      <c r="F87" s="111"/>
      <c r="G87" s="58"/>
      <c r="H87" s="74"/>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c r="AS87" s="58"/>
      <c r="AT87" s="58"/>
      <c r="AU87" s="58"/>
      <c r="AV87" s="58"/>
      <c r="AW87" s="58"/>
      <c r="AX87" s="58"/>
      <c r="AY87" s="58"/>
      <c r="AZ87" s="58"/>
      <c r="BA87" s="58"/>
      <c r="BB87" s="58"/>
      <c r="BC87" s="58"/>
      <c r="BD87" s="58"/>
      <c r="BE87" s="58"/>
      <c r="BF87" s="58"/>
      <c r="BG87" s="58"/>
      <c r="BH87" s="58"/>
      <c r="BI87" s="58"/>
      <c r="BJ87" s="58"/>
      <c r="BK87" s="58"/>
      <c r="BL87" s="58"/>
      <c r="BM87" s="58"/>
      <c r="BN87" s="58"/>
      <c r="BO87" s="58"/>
      <c r="BP87" s="58"/>
      <c r="BQ87" s="58"/>
      <c r="BR87" s="97"/>
      <c r="BS87" s="97"/>
      <c r="BT87" s="97"/>
      <c r="BU87" s="58"/>
      <c r="BV87" s="58"/>
      <c r="BW87" s="58"/>
      <c r="BX87" s="58"/>
      <c r="BY87" s="58"/>
      <c r="BZ87" s="58"/>
      <c r="CA87" s="58"/>
      <c r="CB87" s="58"/>
      <c r="CC87" s="58"/>
      <c r="CD87" s="58"/>
      <c r="CE87" s="58"/>
      <c r="CF87" s="58"/>
      <c r="CG87" s="58"/>
      <c r="CH87" s="58"/>
      <c r="CI87" s="58"/>
      <c r="CJ87" s="58"/>
      <c r="CK87" s="58"/>
      <c r="CL87" s="97"/>
      <c r="CM87" s="58"/>
      <c r="CN87" s="58"/>
      <c r="CO87" s="58"/>
      <c r="CP87" s="58"/>
      <c r="CQ87" s="58"/>
      <c r="CR87" s="58"/>
      <c r="CS87" s="58"/>
      <c r="CT87" s="58"/>
      <c r="CU87" s="58"/>
      <c r="CV87" s="58"/>
      <c r="CW87" s="58"/>
      <c r="CX87" s="58"/>
      <c r="CY87" s="58"/>
      <c r="CZ87" s="58"/>
      <c r="DA87" s="58"/>
      <c r="DB87" s="58"/>
      <c r="DC87" s="58"/>
      <c r="DD87" s="58"/>
      <c r="DE87" s="58"/>
      <c r="DF87" s="58"/>
      <c r="DG87" s="58"/>
      <c r="DH87" s="58"/>
      <c r="DI87" s="58"/>
      <c r="DJ87" s="58"/>
      <c r="DK87" s="58"/>
      <c r="DL87" s="58"/>
      <c r="DM87" s="58"/>
      <c r="DN87" s="58"/>
      <c r="DO87" s="58"/>
      <c r="DP87" s="58"/>
      <c r="DQ87" s="58"/>
      <c r="DR87" s="58"/>
      <c r="DS87" s="58"/>
      <c r="DT87" s="58"/>
      <c r="DU87" s="58"/>
      <c r="DV87" s="58"/>
      <c r="DW87" s="58"/>
      <c r="DX87" s="58"/>
      <c r="DY87" s="58"/>
      <c r="DZ87" s="58"/>
      <c r="EA87" s="58"/>
      <c r="EB87" s="58"/>
      <c r="EC87" s="58"/>
      <c r="ED87" s="58"/>
      <c r="EE87" s="58"/>
      <c r="EF87" s="58"/>
      <c r="EG87" s="58"/>
      <c r="EH87" s="58"/>
      <c r="EI87" s="58"/>
      <c r="EJ87" s="58"/>
      <c r="EK87" s="58"/>
      <c r="EL87" s="58"/>
      <c r="EM87" s="58"/>
      <c r="EN87" s="58"/>
      <c r="EO87" s="58"/>
      <c r="EP87" s="58"/>
      <c r="EQ87" s="58"/>
      <c r="ER87" s="58"/>
      <c r="ES87" s="58"/>
      <c r="ET87" s="58"/>
      <c r="EU87" s="58"/>
      <c r="EV87" s="58"/>
      <c r="EW87" s="58"/>
      <c r="EX87" s="58"/>
      <c r="EY87" s="58"/>
      <c r="EZ87" s="58"/>
      <c r="FA87" s="58"/>
      <c r="FB87" s="58"/>
      <c r="FC87" s="58"/>
      <c r="FD87" s="58"/>
      <c r="FE87" s="58"/>
      <c r="FF87" s="58"/>
      <c r="FG87" s="58"/>
      <c r="FH87" s="58"/>
      <c r="FI87" s="58"/>
      <c r="FJ87" s="58"/>
      <c r="FK87" s="58"/>
      <c r="FL87" s="58"/>
      <c r="FM87" s="58"/>
      <c r="FN87" s="58"/>
      <c r="FO87" s="58"/>
      <c r="FP87" s="58"/>
      <c r="FQ87" s="58"/>
      <c r="FR87" s="58"/>
    </row>
    <row r="88" spans="1:174" s="65" customFormat="1" ht="14.25" x14ac:dyDescent="0.2">
      <c r="A88" s="99"/>
      <c r="B88" s="100"/>
      <c r="C88" s="74"/>
      <c r="D88" s="97"/>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c r="BI88" s="58"/>
      <c r="BJ88" s="58"/>
      <c r="BK88" s="58"/>
      <c r="BL88" s="58"/>
      <c r="BM88" s="58"/>
      <c r="BN88" s="58"/>
      <c r="BO88" s="58"/>
      <c r="BP88" s="58"/>
      <c r="BQ88" s="58"/>
      <c r="BR88" s="97"/>
      <c r="BS88" s="97"/>
      <c r="BT88" s="97"/>
      <c r="BU88" s="58"/>
      <c r="BV88" s="58"/>
      <c r="BW88" s="58"/>
      <c r="BX88" s="58"/>
      <c r="BY88" s="58"/>
      <c r="BZ88" s="58"/>
      <c r="CA88" s="58"/>
      <c r="CB88" s="58"/>
      <c r="CC88" s="58"/>
      <c r="CD88" s="58"/>
      <c r="CE88" s="58"/>
      <c r="CF88" s="58"/>
      <c r="CG88" s="58"/>
      <c r="CH88" s="58"/>
      <c r="CI88" s="58"/>
      <c r="CJ88" s="58"/>
      <c r="CK88" s="58"/>
      <c r="CL88" s="97"/>
      <c r="CM88" s="58"/>
      <c r="CN88" s="58"/>
      <c r="CO88" s="58"/>
      <c r="CP88" s="58"/>
      <c r="CQ88" s="58"/>
      <c r="CR88" s="58"/>
      <c r="CS88" s="58"/>
      <c r="CT88" s="58"/>
      <c r="CU88" s="58"/>
      <c r="CV88" s="58"/>
      <c r="CW88" s="58"/>
      <c r="CX88" s="58"/>
      <c r="CY88" s="58"/>
      <c r="CZ88" s="58"/>
      <c r="DA88" s="58"/>
      <c r="DB88" s="58"/>
      <c r="DC88" s="58"/>
      <c r="DD88" s="58"/>
      <c r="DE88" s="58"/>
      <c r="DF88" s="58"/>
      <c r="DG88" s="58"/>
      <c r="DH88" s="58"/>
      <c r="DI88" s="58"/>
      <c r="DJ88" s="58"/>
      <c r="DK88" s="58"/>
      <c r="DL88" s="58"/>
      <c r="DM88" s="58"/>
      <c r="DN88" s="58"/>
      <c r="DO88" s="58"/>
      <c r="DP88" s="58"/>
      <c r="DQ88" s="58"/>
      <c r="DR88" s="58"/>
      <c r="DS88" s="58"/>
      <c r="DT88" s="58"/>
      <c r="DU88" s="58"/>
      <c r="DV88" s="58"/>
      <c r="DW88" s="58"/>
      <c r="DX88" s="58"/>
      <c r="DY88" s="58"/>
      <c r="DZ88" s="58"/>
      <c r="EA88" s="58"/>
      <c r="EB88" s="58"/>
      <c r="EC88" s="58"/>
      <c r="ED88" s="58"/>
      <c r="EE88" s="58"/>
      <c r="EF88" s="58"/>
      <c r="EG88" s="58"/>
      <c r="EH88" s="58"/>
      <c r="EI88" s="58"/>
      <c r="EJ88" s="58"/>
      <c r="EK88" s="58"/>
      <c r="EL88" s="58"/>
      <c r="EM88" s="58"/>
      <c r="EN88" s="58"/>
      <c r="EO88" s="58"/>
      <c r="EP88" s="58"/>
      <c r="EQ88" s="58"/>
      <c r="ER88" s="58"/>
      <c r="ES88" s="58"/>
      <c r="ET88" s="58"/>
      <c r="EU88" s="58"/>
      <c r="EV88" s="58"/>
      <c r="EW88" s="58"/>
      <c r="EX88" s="58"/>
      <c r="EY88" s="58"/>
      <c r="EZ88" s="58"/>
      <c r="FA88" s="58"/>
      <c r="FB88" s="58"/>
      <c r="FC88" s="58"/>
      <c r="FD88" s="58"/>
      <c r="FE88" s="58"/>
      <c r="FF88" s="58"/>
      <c r="FG88" s="58"/>
      <c r="FH88" s="58"/>
      <c r="FI88" s="58"/>
      <c r="FJ88" s="58"/>
      <c r="FK88" s="58"/>
      <c r="FL88" s="58"/>
      <c r="FM88" s="58"/>
      <c r="FN88" s="58"/>
      <c r="FO88" s="58"/>
      <c r="FP88" s="58"/>
      <c r="FQ88" s="58"/>
      <c r="FR88" s="58"/>
    </row>
    <row r="89" spans="1:174" s="65" customFormat="1" ht="14.25" x14ac:dyDescent="0.2">
      <c r="A89" s="99"/>
      <c r="B89" s="100"/>
      <c r="C89" s="74"/>
      <c r="D89" s="97"/>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c r="AY89" s="58"/>
      <c r="AZ89" s="58"/>
      <c r="BA89" s="58"/>
      <c r="BB89" s="58"/>
      <c r="BC89" s="58"/>
      <c r="BD89" s="58"/>
      <c r="BE89" s="58"/>
      <c r="BF89" s="58"/>
      <c r="BG89" s="58"/>
      <c r="BH89" s="58"/>
      <c r="BI89" s="58"/>
      <c r="BJ89" s="58"/>
      <c r="BK89" s="58"/>
      <c r="BL89" s="58"/>
      <c r="BM89" s="58"/>
      <c r="BN89" s="58"/>
      <c r="BO89" s="58"/>
      <c r="BP89" s="58"/>
      <c r="BQ89" s="58"/>
      <c r="BR89" s="97"/>
      <c r="BS89" s="97"/>
      <c r="BT89" s="97"/>
      <c r="BU89" s="58"/>
      <c r="BV89" s="58"/>
      <c r="BW89" s="58"/>
      <c r="BX89" s="58"/>
      <c r="BY89" s="58"/>
      <c r="BZ89" s="58"/>
      <c r="CA89" s="58"/>
      <c r="CB89" s="58"/>
      <c r="CC89" s="58"/>
      <c r="CD89" s="58"/>
      <c r="CE89" s="58"/>
      <c r="CF89" s="58"/>
      <c r="CG89" s="58"/>
      <c r="CH89" s="58"/>
      <c r="CI89" s="58"/>
      <c r="CJ89" s="58"/>
      <c r="CK89" s="58"/>
      <c r="CL89" s="97"/>
      <c r="CM89" s="58"/>
      <c r="CN89" s="58"/>
      <c r="CO89" s="58"/>
      <c r="CP89" s="58"/>
      <c r="CQ89" s="58"/>
      <c r="CR89" s="58"/>
      <c r="CS89" s="58"/>
      <c r="CT89" s="58"/>
      <c r="CU89" s="58"/>
      <c r="CV89" s="58"/>
      <c r="CW89" s="58"/>
      <c r="CX89" s="58"/>
      <c r="CY89" s="58"/>
      <c r="CZ89" s="58"/>
      <c r="DA89" s="58"/>
      <c r="DB89" s="58"/>
      <c r="DC89" s="58"/>
      <c r="DD89" s="58"/>
      <c r="DE89" s="58"/>
      <c r="DF89" s="58"/>
      <c r="DG89" s="58"/>
      <c r="DH89" s="58"/>
      <c r="DI89" s="58"/>
      <c r="DJ89" s="58"/>
      <c r="DK89" s="58"/>
      <c r="DL89" s="58"/>
      <c r="DM89" s="58"/>
      <c r="DN89" s="58"/>
      <c r="DO89" s="58"/>
      <c r="DP89" s="58"/>
      <c r="DQ89" s="58"/>
      <c r="DR89" s="58"/>
      <c r="DS89" s="58"/>
      <c r="DT89" s="58"/>
      <c r="DU89" s="58"/>
      <c r="DV89" s="58"/>
      <c r="DW89" s="58"/>
      <c r="DX89" s="58"/>
      <c r="DY89" s="58"/>
      <c r="DZ89" s="58"/>
      <c r="EA89" s="58"/>
      <c r="EB89" s="58"/>
      <c r="EC89" s="58"/>
      <c r="ED89" s="58"/>
      <c r="EE89" s="58"/>
      <c r="EF89" s="58"/>
      <c r="EG89" s="58"/>
      <c r="EH89" s="58"/>
      <c r="EI89" s="58"/>
      <c r="EJ89" s="58"/>
      <c r="EK89" s="58"/>
      <c r="EL89" s="58"/>
      <c r="EM89" s="58"/>
      <c r="EN89" s="58"/>
      <c r="EO89" s="58"/>
      <c r="EP89" s="58"/>
      <c r="EQ89" s="58"/>
      <c r="ER89" s="58"/>
      <c r="ES89" s="58"/>
      <c r="ET89" s="58"/>
      <c r="EU89" s="58"/>
      <c r="EV89" s="58"/>
      <c r="EW89" s="58"/>
      <c r="EX89" s="58"/>
      <c r="EY89" s="58"/>
      <c r="EZ89" s="58"/>
      <c r="FA89" s="58"/>
      <c r="FB89" s="58"/>
      <c r="FC89" s="58"/>
      <c r="FD89" s="58"/>
      <c r="FE89" s="58"/>
      <c r="FF89" s="58"/>
      <c r="FG89" s="58"/>
      <c r="FH89" s="58"/>
      <c r="FI89" s="58"/>
      <c r="FJ89" s="58"/>
      <c r="FK89" s="58"/>
      <c r="FL89" s="58"/>
      <c r="FM89" s="58"/>
      <c r="FN89" s="58"/>
      <c r="FO89" s="58"/>
      <c r="FP89" s="58"/>
      <c r="FQ89" s="58"/>
      <c r="FR89" s="58"/>
    </row>
    <row r="90" spans="1:174" s="65" customFormat="1" ht="14.25" x14ac:dyDescent="0.2">
      <c r="A90" s="99"/>
      <c r="B90" s="100"/>
      <c r="C90" s="74"/>
      <c r="D90" s="97"/>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58"/>
      <c r="AW90" s="58"/>
      <c r="AX90" s="58"/>
      <c r="AY90" s="58"/>
      <c r="AZ90" s="58"/>
      <c r="BA90" s="58"/>
      <c r="BB90" s="58"/>
      <c r="BC90" s="58"/>
      <c r="BD90" s="58"/>
      <c r="BE90" s="58"/>
      <c r="BF90" s="58"/>
      <c r="BG90" s="58"/>
      <c r="BH90" s="58"/>
      <c r="BI90" s="58"/>
      <c r="BJ90" s="58"/>
      <c r="BK90" s="58"/>
      <c r="BL90" s="58"/>
      <c r="BM90" s="58"/>
      <c r="BN90" s="58"/>
      <c r="BO90" s="58"/>
      <c r="BP90" s="58"/>
      <c r="BQ90" s="58"/>
      <c r="BR90" s="97"/>
      <c r="BS90" s="97"/>
      <c r="BT90" s="97"/>
      <c r="BU90" s="58"/>
      <c r="BV90" s="58"/>
      <c r="BW90" s="58"/>
      <c r="BX90" s="58"/>
      <c r="BY90" s="58"/>
      <c r="BZ90" s="58"/>
      <c r="CA90" s="58"/>
      <c r="CB90" s="58"/>
      <c r="CC90" s="58"/>
      <c r="CD90" s="58"/>
      <c r="CE90" s="58"/>
      <c r="CF90" s="58"/>
      <c r="CG90" s="58"/>
      <c r="CH90" s="58"/>
      <c r="CI90" s="58"/>
      <c r="CJ90" s="58"/>
      <c r="CK90" s="58"/>
      <c r="CL90" s="97"/>
      <c r="CM90" s="58"/>
      <c r="CN90" s="58"/>
      <c r="CO90" s="58"/>
      <c r="CP90" s="58"/>
      <c r="CQ90" s="58"/>
      <c r="CR90" s="58"/>
      <c r="CS90" s="58"/>
      <c r="CT90" s="58"/>
      <c r="CU90" s="58"/>
      <c r="CV90" s="58"/>
      <c r="CW90" s="58"/>
      <c r="CX90" s="58"/>
      <c r="CY90" s="58"/>
      <c r="CZ90" s="58"/>
      <c r="DA90" s="58"/>
      <c r="DB90" s="58"/>
      <c r="DC90" s="58"/>
      <c r="DD90" s="58"/>
      <c r="DE90" s="58"/>
      <c r="DF90" s="58"/>
      <c r="DG90" s="58"/>
      <c r="DH90" s="58"/>
      <c r="DI90" s="58"/>
      <c r="DJ90" s="58"/>
      <c r="DK90" s="58"/>
      <c r="DL90" s="58"/>
      <c r="DM90" s="58"/>
      <c r="DN90" s="58"/>
      <c r="DO90" s="58"/>
      <c r="DP90" s="58"/>
      <c r="DQ90" s="58"/>
      <c r="DR90" s="58"/>
      <c r="DS90" s="58"/>
      <c r="DT90" s="58"/>
      <c r="DU90" s="58"/>
      <c r="DV90" s="58"/>
      <c r="DW90" s="58"/>
      <c r="DX90" s="58"/>
      <c r="DY90" s="58"/>
      <c r="DZ90" s="58"/>
      <c r="EA90" s="58"/>
      <c r="EB90" s="58"/>
      <c r="EC90" s="58"/>
      <c r="ED90" s="58"/>
      <c r="EE90" s="58"/>
      <c r="EF90" s="58"/>
      <c r="EG90" s="58"/>
      <c r="EH90" s="58"/>
      <c r="EI90" s="58"/>
      <c r="EJ90" s="58"/>
      <c r="EK90" s="58"/>
      <c r="EL90" s="58"/>
      <c r="EM90" s="58"/>
      <c r="EN90" s="58"/>
      <c r="EO90" s="58"/>
      <c r="EP90" s="58"/>
      <c r="EQ90" s="58"/>
      <c r="ER90" s="58"/>
      <c r="ES90" s="58"/>
      <c r="ET90" s="58"/>
      <c r="EU90" s="58"/>
      <c r="EV90" s="58"/>
      <c r="EW90" s="58"/>
      <c r="EX90" s="58"/>
      <c r="EY90" s="58"/>
      <c r="EZ90" s="58"/>
      <c r="FA90" s="58"/>
      <c r="FB90" s="58"/>
      <c r="FC90" s="58"/>
      <c r="FD90" s="58"/>
      <c r="FE90" s="58"/>
      <c r="FF90" s="58"/>
      <c r="FG90" s="58"/>
      <c r="FH90" s="58"/>
      <c r="FI90" s="58"/>
      <c r="FJ90" s="58"/>
      <c r="FK90" s="58"/>
      <c r="FL90" s="58"/>
      <c r="FM90" s="58"/>
      <c r="FN90" s="58"/>
      <c r="FO90" s="58"/>
      <c r="FP90" s="58"/>
      <c r="FQ90" s="58"/>
      <c r="FR90" s="58"/>
    </row>
    <row r="91" spans="1:174" s="65" customFormat="1" ht="14.25" x14ac:dyDescent="0.2">
      <c r="A91" s="129" t="s">
        <v>403</v>
      </c>
      <c r="B91" s="129"/>
      <c r="C91" s="101"/>
      <c r="D91" s="101"/>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97"/>
      <c r="BS91" s="97"/>
      <c r="BT91" s="97"/>
      <c r="BU91" s="58"/>
      <c r="BV91" s="58"/>
      <c r="BW91" s="58"/>
      <c r="BX91" s="58"/>
      <c r="BY91" s="58"/>
      <c r="BZ91" s="58"/>
      <c r="CA91" s="58"/>
      <c r="CB91" s="58"/>
      <c r="CC91" s="58"/>
      <c r="CD91" s="58"/>
      <c r="CE91" s="58"/>
      <c r="CF91" s="58"/>
      <c r="CG91" s="58"/>
      <c r="CH91" s="58"/>
      <c r="CI91" s="58"/>
      <c r="CJ91" s="58"/>
      <c r="CK91" s="58"/>
      <c r="CL91" s="97"/>
      <c r="CM91" s="58"/>
      <c r="CN91" s="58"/>
      <c r="CO91" s="58"/>
      <c r="CP91" s="58"/>
      <c r="CQ91" s="58"/>
      <c r="CR91" s="58"/>
      <c r="CS91" s="58"/>
      <c r="CT91" s="58"/>
      <c r="CU91" s="58"/>
      <c r="CV91" s="58"/>
      <c r="CW91" s="58"/>
      <c r="CX91" s="58"/>
      <c r="CY91" s="58"/>
      <c r="CZ91" s="58"/>
      <c r="DA91" s="58"/>
      <c r="DB91" s="58"/>
      <c r="DC91" s="58"/>
      <c r="DD91" s="58"/>
      <c r="DE91" s="58"/>
      <c r="DF91" s="58"/>
      <c r="DG91" s="58"/>
      <c r="DH91" s="58"/>
      <c r="DI91" s="58"/>
      <c r="DJ91" s="58"/>
      <c r="DK91" s="58"/>
      <c r="DL91" s="58"/>
      <c r="DM91" s="58"/>
      <c r="DN91" s="58"/>
      <c r="DO91" s="58"/>
      <c r="DP91" s="58"/>
      <c r="DQ91" s="58"/>
      <c r="DR91" s="58"/>
      <c r="DS91" s="58"/>
      <c r="DT91" s="58"/>
      <c r="DU91" s="58"/>
      <c r="DV91" s="58"/>
      <c r="DW91" s="58"/>
      <c r="DX91" s="58"/>
      <c r="DY91" s="58"/>
      <c r="DZ91" s="58"/>
      <c r="EA91" s="58"/>
      <c r="EB91" s="58"/>
      <c r="EC91" s="58"/>
      <c r="ED91" s="58"/>
      <c r="EE91" s="58"/>
      <c r="EF91" s="58"/>
      <c r="EG91" s="58"/>
      <c r="EH91" s="58"/>
      <c r="EI91" s="58"/>
      <c r="EJ91" s="58"/>
      <c r="EK91" s="58"/>
      <c r="EL91" s="58"/>
      <c r="EM91" s="58"/>
      <c r="EN91" s="58"/>
      <c r="EO91" s="58"/>
      <c r="EP91" s="58"/>
      <c r="EQ91" s="58"/>
      <c r="ER91" s="58"/>
      <c r="ES91" s="58"/>
      <c r="ET91" s="58"/>
      <c r="EU91" s="58"/>
      <c r="EV91" s="58"/>
      <c r="EW91" s="58"/>
      <c r="EX91" s="58"/>
      <c r="EY91" s="58"/>
      <c r="EZ91" s="58"/>
      <c r="FA91" s="58"/>
      <c r="FB91" s="58"/>
      <c r="FC91" s="58"/>
      <c r="FD91" s="58"/>
      <c r="FE91" s="58"/>
      <c r="FF91" s="58"/>
      <c r="FG91" s="58"/>
      <c r="FH91" s="58"/>
      <c r="FI91" s="58"/>
      <c r="FJ91" s="58"/>
      <c r="FK91" s="58"/>
      <c r="FL91" s="58"/>
      <c r="FM91" s="58"/>
      <c r="FN91" s="58"/>
      <c r="FO91" s="58"/>
      <c r="FP91" s="58"/>
      <c r="FQ91" s="58"/>
      <c r="FR91" s="58"/>
    </row>
    <row r="92" spans="1:174" s="65" customFormat="1" x14ac:dyDescent="0.2">
      <c r="A92" s="102"/>
      <c r="C92" s="101"/>
      <c r="D92" s="101"/>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58"/>
      <c r="BB92" s="58"/>
      <c r="BC92" s="58"/>
      <c r="BD92" s="58"/>
      <c r="BE92" s="58"/>
      <c r="BF92" s="58"/>
      <c r="BG92" s="58"/>
      <c r="BH92" s="58"/>
      <c r="BI92" s="58"/>
      <c r="BJ92" s="58"/>
      <c r="BK92" s="58"/>
      <c r="BL92" s="58"/>
      <c r="BM92" s="58"/>
      <c r="BN92" s="58"/>
      <c r="BO92" s="58"/>
      <c r="BP92" s="58"/>
      <c r="BQ92" s="58"/>
      <c r="BR92" s="97"/>
      <c r="BS92" s="97"/>
      <c r="BT92" s="97"/>
      <c r="BU92" s="58"/>
      <c r="BV92" s="58"/>
      <c r="BW92" s="58"/>
      <c r="BX92" s="58"/>
      <c r="BY92" s="58"/>
      <c r="BZ92" s="58"/>
      <c r="CA92" s="58"/>
      <c r="CB92" s="58"/>
      <c r="CC92" s="58"/>
      <c r="CD92" s="58"/>
      <c r="CE92" s="58"/>
      <c r="CF92" s="58"/>
      <c r="CG92" s="58"/>
      <c r="CH92" s="58"/>
      <c r="CI92" s="58"/>
      <c r="CJ92" s="58"/>
      <c r="CK92" s="58"/>
      <c r="CL92" s="97"/>
      <c r="CM92" s="58"/>
      <c r="CN92" s="58"/>
      <c r="CO92" s="58"/>
      <c r="CP92" s="58"/>
      <c r="CQ92" s="58"/>
      <c r="CR92" s="58"/>
      <c r="CS92" s="58"/>
      <c r="CT92" s="58"/>
      <c r="CU92" s="58"/>
      <c r="CV92" s="58"/>
      <c r="CW92" s="58"/>
      <c r="CX92" s="58"/>
      <c r="CY92" s="58"/>
      <c r="CZ92" s="58"/>
      <c r="DA92" s="58"/>
      <c r="DB92" s="58"/>
      <c r="DC92" s="58"/>
      <c r="DD92" s="58"/>
      <c r="DE92" s="58"/>
      <c r="DF92" s="58"/>
      <c r="DG92" s="58"/>
      <c r="DH92" s="58"/>
      <c r="DI92" s="58"/>
      <c r="DJ92" s="58"/>
      <c r="DK92" s="58"/>
      <c r="DL92" s="58"/>
      <c r="DM92" s="58"/>
      <c r="DN92" s="58"/>
      <c r="DO92" s="58"/>
      <c r="DP92" s="58"/>
      <c r="DQ92" s="58"/>
      <c r="DR92" s="58"/>
      <c r="DS92" s="58"/>
      <c r="DT92" s="58"/>
      <c r="DU92" s="58"/>
      <c r="DV92" s="58"/>
      <c r="DW92" s="58"/>
      <c r="DX92" s="58"/>
      <c r="DY92" s="58"/>
      <c r="DZ92" s="58"/>
      <c r="EA92" s="58"/>
      <c r="EB92" s="58"/>
      <c r="EC92" s="58"/>
      <c r="ED92" s="58"/>
      <c r="EE92" s="58"/>
      <c r="EF92" s="58"/>
      <c r="EG92" s="58"/>
      <c r="EH92" s="58"/>
      <c r="EI92" s="58"/>
      <c r="EJ92" s="58"/>
      <c r="EK92" s="58"/>
      <c r="EL92" s="58"/>
      <c r="EM92" s="58"/>
      <c r="EN92" s="58"/>
      <c r="EO92" s="58"/>
      <c r="EP92" s="58"/>
      <c r="EQ92" s="58"/>
      <c r="ER92" s="58"/>
      <c r="ES92" s="58"/>
      <c r="ET92" s="58"/>
      <c r="EU92" s="58"/>
      <c r="EV92" s="58"/>
      <c r="EW92" s="58"/>
      <c r="EX92" s="58"/>
      <c r="EY92" s="58"/>
      <c r="EZ92" s="58"/>
      <c r="FA92" s="58"/>
      <c r="FB92" s="58"/>
      <c r="FC92" s="58"/>
      <c r="FD92" s="58"/>
      <c r="FE92" s="58"/>
      <c r="FF92" s="58"/>
      <c r="FG92" s="58"/>
      <c r="FH92" s="58"/>
      <c r="FI92" s="58"/>
      <c r="FJ92" s="58"/>
      <c r="FK92" s="58"/>
      <c r="FL92" s="58"/>
      <c r="FM92" s="58"/>
      <c r="FN92" s="58"/>
      <c r="FO92" s="58"/>
      <c r="FP92" s="58"/>
      <c r="FQ92" s="58"/>
      <c r="FR92" s="58"/>
    </row>
    <row r="93" spans="1:174" s="104" customFormat="1" ht="14.25" x14ac:dyDescent="0.2">
      <c r="A93" s="103"/>
      <c r="B93" s="104" t="s">
        <v>404</v>
      </c>
      <c r="C93" s="105"/>
      <c r="D93" s="105" t="s">
        <v>409</v>
      </c>
      <c r="G93" s="106"/>
      <c r="H93" s="106"/>
      <c r="I93" s="106"/>
      <c r="J93" s="106"/>
      <c r="K93" s="106"/>
      <c r="L93" s="106"/>
      <c r="M93" s="106"/>
      <c r="N93" s="106"/>
      <c r="O93" s="106"/>
      <c r="P93" s="106"/>
      <c r="Q93" s="106"/>
      <c r="R93" s="106"/>
      <c r="S93" s="106"/>
      <c r="T93" s="106"/>
      <c r="U93" s="106"/>
      <c r="V93" s="106"/>
      <c r="W93" s="106"/>
      <c r="X93" s="106"/>
      <c r="Y93" s="106"/>
      <c r="Z93" s="106"/>
      <c r="AA93" s="106"/>
      <c r="AB93" s="106"/>
      <c r="AC93" s="106"/>
      <c r="AD93" s="106"/>
      <c r="AE93" s="106"/>
      <c r="AF93" s="106"/>
      <c r="AG93" s="106"/>
      <c r="AH93" s="106"/>
      <c r="AI93" s="106"/>
      <c r="AJ93" s="106"/>
      <c r="AK93" s="106"/>
      <c r="AL93" s="106"/>
      <c r="AM93" s="106"/>
      <c r="AN93" s="106"/>
      <c r="AO93" s="106"/>
      <c r="AP93" s="106"/>
      <c r="AQ93" s="106"/>
      <c r="AR93" s="106"/>
      <c r="AS93" s="106"/>
      <c r="AT93" s="106"/>
      <c r="AU93" s="106"/>
      <c r="AV93" s="106"/>
      <c r="AW93" s="106"/>
      <c r="AX93" s="106"/>
      <c r="AY93" s="106"/>
      <c r="AZ93" s="106"/>
      <c r="BA93" s="106"/>
      <c r="BB93" s="106"/>
      <c r="BC93" s="106"/>
      <c r="BD93" s="106"/>
      <c r="BE93" s="106"/>
      <c r="BF93" s="106"/>
      <c r="BG93" s="106"/>
      <c r="BH93" s="106"/>
      <c r="BI93" s="106"/>
      <c r="BJ93" s="106"/>
      <c r="BK93" s="106"/>
      <c r="BL93" s="106"/>
      <c r="BM93" s="106"/>
      <c r="BN93" s="106"/>
      <c r="BO93" s="106"/>
      <c r="BP93" s="106"/>
      <c r="BQ93" s="106"/>
      <c r="BR93" s="107"/>
      <c r="BS93" s="107"/>
      <c r="BT93" s="107"/>
      <c r="BU93" s="106"/>
      <c r="BV93" s="106"/>
      <c r="BW93" s="106"/>
      <c r="BX93" s="106"/>
      <c r="BY93" s="106"/>
      <c r="BZ93" s="106"/>
      <c r="CA93" s="106"/>
      <c r="CB93" s="106"/>
      <c r="CC93" s="106"/>
      <c r="CD93" s="106"/>
      <c r="CE93" s="106"/>
      <c r="CF93" s="106"/>
      <c r="CG93" s="106"/>
      <c r="CH93" s="106"/>
      <c r="CI93" s="106"/>
      <c r="CJ93" s="106"/>
      <c r="CK93" s="106"/>
      <c r="CL93" s="107"/>
      <c r="CM93" s="106"/>
      <c r="CN93" s="106"/>
      <c r="CO93" s="106"/>
      <c r="CP93" s="106"/>
      <c r="CQ93" s="106"/>
      <c r="CR93" s="106"/>
      <c r="CS93" s="106"/>
      <c r="CT93" s="106"/>
      <c r="CU93" s="106"/>
      <c r="CV93" s="106"/>
      <c r="CW93" s="106"/>
      <c r="CX93" s="106"/>
      <c r="CY93" s="106"/>
      <c r="CZ93" s="106"/>
      <c r="DA93" s="106"/>
      <c r="DB93" s="106"/>
      <c r="DC93" s="106"/>
      <c r="DD93" s="106"/>
      <c r="DE93" s="106"/>
      <c r="DF93" s="106"/>
      <c r="DG93" s="106"/>
      <c r="DH93" s="106"/>
      <c r="DI93" s="106"/>
      <c r="DJ93" s="106"/>
      <c r="DK93" s="106"/>
      <c r="DL93" s="106"/>
      <c r="DM93" s="106"/>
      <c r="DN93" s="106"/>
      <c r="DO93" s="106"/>
      <c r="DP93" s="106"/>
      <c r="DQ93" s="106"/>
      <c r="DR93" s="106"/>
      <c r="DS93" s="106"/>
      <c r="DT93" s="106"/>
      <c r="DU93" s="106"/>
      <c r="DV93" s="106"/>
      <c r="DW93" s="106"/>
      <c r="DX93" s="106"/>
      <c r="DY93" s="106"/>
      <c r="DZ93" s="106"/>
      <c r="EA93" s="106"/>
      <c r="EB93" s="106"/>
      <c r="EC93" s="106"/>
      <c r="ED93" s="106"/>
      <c r="EE93" s="106"/>
      <c r="EF93" s="106"/>
      <c r="EG93" s="106"/>
      <c r="EH93" s="106"/>
      <c r="EI93" s="106"/>
      <c r="EJ93" s="106"/>
      <c r="EK93" s="106"/>
      <c r="EL93" s="106"/>
      <c r="EM93" s="106"/>
      <c r="EN93" s="106"/>
      <c r="EO93" s="106"/>
      <c r="EP93" s="106"/>
      <c r="EQ93" s="106"/>
      <c r="ER93" s="106"/>
      <c r="ES93" s="106"/>
      <c r="ET93" s="106"/>
      <c r="EU93" s="106"/>
      <c r="EV93" s="106"/>
      <c r="EW93" s="106"/>
      <c r="EX93" s="106"/>
      <c r="EY93" s="106"/>
      <c r="EZ93" s="106"/>
      <c r="FA93" s="106"/>
      <c r="FB93" s="106"/>
      <c r="FC93" s="106"/>
      <c r="FD93" s="106"/>
      <c r="FE93" s="106"/>
      <c r="FF93" s="106"/>
      <c r="FG93" s="106"/>
      <c r="FH93" s="106"/>
      <c r="FI93" s="106"/>
      <c r="FJ93" s="106"/>
      <c r="FK93" s="106"/>
      <c r="FL93" s="106"/>
      <c r="FM93" s="106"/>
      <c r="FN93" s="106"/>
      <c r="FO93" s="106"/>
      <c r="FP93" s="106"/>
      <c r="FQ93" s="106"/>
      <c r="FR93" s="106"/>
    </row>
    <row r="94" spans="1:174" s="65" customFormat="1" x14ac:dyDescent="0.2">
      <c r="A94" s="102"/>
      <c r="B94" s="65" t="s">
        <v>408</v>
      </c>
      <c r="C94" s="101"/>
      <c r="D94" s="101" t="s">
        <v>410</v>
      </c>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58"/>
      <c r="BB94" s="58"/>
      <c r="BC94" s="58"/>
      <c r="BD94" s="58"/>
      <c r="BE94" s="58"/>
      <c r="BF94" s="58"/>
      <c r="BG94" s="58"/>
      <c r="BH94" s="58"/>
      <c r="BI94" s="58"/>
      <c r="BJ94" s="58"/>
      <c r="BK94" s="58"/>
      <c r="BL94" s="58"/>
      <c r="BM94" s="58"/>
      <c r="BN94" s="58"/>
      <c r="BO94" s="58"/>
      <c r="BP94" s="58"/>
      <c r="BQ94" s="58"/>
      <c r="BR94" s="97"/>
      <c r="BS94" s="97"/>
      <c r="BT94" s="97"/>
      <c r="BU94" s="58"/>
      <c r="BV94" s="58"/>
      <c r="BW94" s="58"/>
      <c r="BX94" s="58"/>
      <c r="BY94" s="58"/>
      <c r="BZ94" s="58"/>
      <c r="CA94" s="58"/>
      <c r="CB94" s="58"/>
      <c r="CC94" s="58"/>
      <c r="CD94" s="58"/>
      <c r="CE94" s="58"/>
      <c r="CF94" s="58"/>
      <c r="CG94" s="58"/>
      <c r="CH94" s="58"/>
      <c r="CI94" s="58"/>
      <c r="CJ94" s="58"/>
      <c r="CK94" s="58"/>
      <c r="CL94" s="97"/>
      <c r="CM94" s="58"/>
      <c r="CN94" s="58"/>
      <c r="CO94" s="58"/>
      <c r="CP94" s="58"/>
      <c r="CQ94" s="58"/>
      <c r="CR94" s="58"/>
      <c r="CS94" s="58"/>
      <c r="CT94" s="58"/>
      <c r="CU94" s="58"/>
      <c r="CV94" s="58"/>
      <c r="CW94" s="58"/>
      <c r="CX94" s="58"/>
      <c r="CY94" s="58"/>
      <c r="CZ94" s="58"/>
      <c r="DA94" s="58"/>
      <c r="DB94" s="58"/>
      <c r="DC94" s="58"/>
      <c r="DD94" s="58"/>
      <c r="DE94" s="58"/>
      <c r="DF94" s="58"/>
      <c r="DG94" s="58"/>
      <c r="DH94" s="58"/>
      <c r="DI94" s="58"/>
      <c r="DJ94" s="58"/>
      <c r="DK94" s="58"/>
      <c r="DL94" s="58"/>
      <c r="DM94" s="58"/>
      <c r="DN94" s="58"/>
      <c r="DO94" s="58"/>
      <c r="DP94" s="58"/>
      <c r="DQ94" s="58"/>
      <c r="DR94" s="58"/>
      <c r="DS94" s="58"/>
      <c r="DT94" s="58"/>
      <c r="DU94" s="58"/>
      <c r="DV94" s="58"/>
      <c r="DW94" s="58"/>
      <c r="DX94" s="58"/>
      <c r="DY94" s="58"/>
      <c r="DZ94" s="58"/>
      <c r="EA94" s="58"/>
      <c r="EB94" s="58"/>
      <c r="EC94" s="58"/>
      <c r="ED94" s="58"/>
      <c r="EE94" s="58"/>
      <c r="EF94" s="58"/>
      <c r="EG94" s="58"/>
      <c r="EH94" s="58"/>
      <c r="EI94" s="58"/>
      <c r="EJ94" s="58"/>
      <c r="EK94" s="58"/>
      <c r="EL94" s="58"/>
      <c r="EM94" s="58"/>
      <c r="EN94" s="58"/>
      <c r="EO94" s="58"/>
      <c r="EP94" s="58"/>
      <c r="EQ94" s="58"/>
      <c r="ER94" s="58"/>
      <c r="ES94" s="58"/>
      <c r="ET94" s="58"/>
      <c r="EU94" s="58"/>
      <c r="EV94" s="58"/>
      <c r="EW94" s="58"/>
      <c r="EX94" s="58"/>
      <c r="EY94" s="58"/>
      <c r="EZ94" s="58"/>
      <c r="FA94" s="58"/>
      <c r="FB94" s="58"/>
      <c r="FC94" s="58"/>
      <c r="FD94" s="58"/>
      <c r="FE94" s="58"/>
      <c r="FF94" s="58"/>
      <c r="FG94" s="58"/>
      <c r="FH94" s="58"/>
      <c r="FI94" s="58"/>
      <c r="FJ94" s="58"/>
      <c r="FK94" s="58"/>
      <c r="FL94" s="58"/>
      <c r="FM94" s="58"/>
      <c r="FN94" s="58"/>
      <c r="FO94" s="58"/>
      <c r="FP94" s="58"/>
      <c r="FQ94" s="58"/>
      <c r="FR94" s="58"/>
    </row>
    <row r="95" spans="1:174" s="65" customFormat="1" x14ac:dyDescent="0.2">
      <c r="A95" s="102"/>
      <c r="C95" s="101"/>
      <c r="D95" s="101"/>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c r="AV95" s="58"/>
      <c r="AW95" s="58"/>
      <c r="AX95" s="58"/>
      <c r="AY95" s="58"/>
      <c r="AZ95" s="58"/>
      <c r="BA95" s="58"/>
      <c r="BB95" s="58"/>
      <c r="BC95" s="58"/>
      <c r="BD95" s="58"/>
      <c r="BE95" s="58"/>
      <c r="BF95" s="58"/>
      <c r="BG95" s="58"/>
      <c r="BH95" s="58"/>
      <c r="BI95" s="58"/>
      <c r="BJ95" s="58"/>
      <c r="BK95" s="58"/>
      <c r="BL95" s="58"/>
      <c r="BM95" s="58"/>
      <c r="BN95" s="58"/>
      <c r="BO95" s="58"/>
      <c r="BP95" s="58"/>
      <c r="BQ95" s="58"/>
      <c r="BR95" s="97"/>
      <c r="BS95" s="97"/>
      <c r="BT95" s="97"/>
      <c r="BU95" s="58"/>
      <c r="BV95" s="58"/>
      <c r="BW95" s="58"/>
      <c r="BX95" s="58"/>
      <c r="BY95" s="58"/>
      <c r="BZ95" s="58"/>
      <c r="CA95" s="58"/>
      <c r="CB95" s="58"/>
      <c r="CC95" s="58"/>
      <c r="CD95" s="58"/>
      <c r="CE95" s="58"/>
      <c r="CF95" s="58"/>
      <c r="CG95" s="58"/>
      <c r="CH95" s="58"/>
      <c r="CI95" s="58"/>
      <c r="CJ95" s="58"/>
      <c r="CK95" s="58"/>
      <c r="CL95" s="97"/>
      <c r="CM95" s="58"/>
      <c r="CN95" s="58"/>
      <c r="CO95" s="58"/>
      <c r="CP95" s="58"/>
      <c r="CQ95" s="58"/>
      <c r="CR95" s="58"/>
      <c r="CS95" s="58"/>
      <c r="CT95" s="58"/>
      <c r="CU95" s="58"/>
      <c r="CV95" s="58"/>
      <c r="CW95" s="58"/>
      <c r="CX95" s="58"/>
      <c r="CY95" s="58"/>
      <c r="CZ95" s="58"/>
      <c r="DA95" s="58"/>
      <c r="DB95" s="58"/>
      <c r="DC95" s="58"/>
      <c r="DD95" s="58"/>
      <c r="DE95" s="58"/>
      <c r="DF95" s="58"/>
      <c r="DG95" s="58"/>
      <c r="DH95" s="58"/>
      <c r="DI95" s="58"/>
      <c r="DJ95" s="58"/>
      <c r="DK95" s="58"/>
      <c r="DL95" s="58"/>
      <c r="DM95" s="58"/>
      <c r="DN95" s="58"/>
      <c r="DO95" s="58"/>
      <c r="DP95" s="58"/>
      <c r="DQ95" s="58"/>
      <c r="DR95" s="58"/>
      <c r="DS95" s="58"/>
      <c r="DT95" s="58"/>
      <c r="DU95" s="58"/>
      <c r="DV95" s="58"/>
      <c r="DW95" s="58"/>
      <c r="DX95" s="58"/>
      <c r="DY95" s="58"/>
      <c r="DZ95" s="58"/>
      <c r="EA95" s="58"/>
      <c r="EB95" s="58"/>
      <c r="EC95" s="58"/>
      <c r="ED95" s="58"/>
      <c r="EE95" s="58"/>
      <c r="EF95" s="58"/>
      <c r="EG95" s="58"/>
      <c r="EH95" s="58"/>
      <c r="EI95" s="58"/>
      <c r="EJ95" s="58"/>
      <c r="EK95" s="58"/>
      <c r="EL95" s="58"/>
      <c r="EM95" s="58"/>
      <c r="EN95" s="58"/>
      <c r="EO95" s="58"/>
      <c r="EP95" s="58"/>
      <c r="EQ95" s="58"/>
      <c r="ER95" s="58"/>
      <c r="ES95" s="58"/>
      <c r="ET95" s="58"/>
      <c r="EU95" s="58"/>
      <c r="EV95" s="58"/>
      <c r="EW95" s="58"/>
      <c r="EX95" s="58"/>
      <c r="EY95" s="58"/>
      <c r="EZ95" s="58"/>
      <c r="FA95" s="58"/>
      <c r="FB95" s="58"/>
      <c r="FC95" s="58"/>
      <c r="FD95" s="58"/>
      <c r="FE95" s="58"/>
      <c r="FF95" s="58"/>
      <c r="FG95" s="58"/>
      <c r="FH95" s="58"/>
      <c r="FI95" s="58"/>
      <c r="FJ95" s="58"/>
      <c r="FK95" s="58"/>
      <c r="FL95" s="58"/>
      <c r="FM95" s="58"/>
      <c r="FN95" s="58"/>
      <c r="FO95" s="58"/>
      <c r="FP95" s="58"/>
      <c r="FQ95" s="58"/>
      <c r="FR95" s="58"/>
    </row>
    <row r="96" spans="1:174" s="65" customFormat="1" x14ac:dyDescent="0.2">
      <c r="A96" s="102"/>
      <c r="C96" s="101"/>
      <c r="D96" s="101"/>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c r="BF96" s="58"/>
      <c r="BG96" s="58"/>
      <c r="BH96" s="58"/>
      <c r="BI96" s="58"/>
      <c r="BJ96" s="58"/>
      <c r="BK96" s="58"/>
      <c r="BL96" s="58"/>
      <c r="BM96" s="58"/>
      <c r="BN96" s="58"/>
      <c r="BO96" s="58"/>
      <c r="BP96" s="58"/>
      <c r="BQ96" s="58"/>
      <c r="BR96" s="97"/>
      <c r="BS96" s="97"/>
      <c r="BT96" s="97"/>
      <c r="BU96" s="58"/>
      <c r="BV96" s="58"/>
      <c r="BW96" s="58"/>
      <c r="BX96" s="58"/>
      <c r="BY96" s="58"/>
      <c r="BZ96" s="58"/>
      <c r="CA96" s="58"/>
      <c r="CB96" s="58"/>
      <c r="CC96" s="58"/>
      <c r="CD96" s="58"/>
      <c r="CE96" s="58"/>
      <c r="CF96" s="58"/>
      <c r="CG96" s="58"/>
      <c r="CH96" s="58"/>
      <c r="CI96" s="58"/>
      <c r="CJ96" s="58"/>
      <c r="CK96" s="58"/>
      <c r="CL96" s="97"/>
      <c r="CM96" s="58"/>
      <c r="CN96" s="58"/>
      <c r="CO96" s="58"/>
      <c r="CP96" s="58"/>
      <c r="CQ96" s="58"/>
      <c r="CR96" s="58"/>
      <c r="CS96" s="58"/>
      <c r="CT96" s="58"/>
      <c r="CU96" s="58"/>
      <c r="CV96" s="58"/>
      <c r="CW96" s="58"/>
      <c r="CX96" s="58"/>
      <c r="CY96" s="58"/>
      <c r="CZ96" s="58"/>
      <c r="DA96" s="58"/>
      <c r="DB96" s="58"/>
      <c r="DC96" s="58"/>
      <c r="DD96" s="58"/>
      <c r="DE96" s="58"/>
      <c r="DF96" s="58"/>
      <c r="DG96" s="58"/>
      <c r="DH96" s="58"/>
      <c r="DI96" s="58"/>
      <c r="DJ96" s="58"/>
      <c r="DK96" s="58"/>
      <c r="DL96" s="58"/>
      <c r="DM96" s="58"/>
      <c r="DN96" s="58"/>
      <c r="DO96" s="58"/>
      <c r="DP96" s="58"/>
      <c r="DQ96" s="58"/>
      <c r="DR96" s="58"/>
      <c r="DS96" s="58"/>
      <c r="DT96" s="58"/>
      <c r="DU96" s="58"/>
      <c r="DV96" s="58"/>
      <c r="DW96" s="58"/>
      <c r="DX96" s="58"/>
      <c r="DY96" s="58"/>
      <c r="DZ96" s="58"/>
      <c r="EA96" s="58"/>
      <c r="EB96" s="58"/>
      <c r="EC96" s="58"/>
      <c r="ED96" s="58"/>
      <c r="EE96" s="58"/>
      <c r="EF96" s="58"/>
      <c r="EG96" s="58"/>
      <c r="EH96" s="58"/>
      <c r="EI96" s="58"/>
      <c r="EJ96" s="58"/>
      <c r="EK96" s="58"/>
      <c r="EL96" s="58"/>
      <c r="EM96" s="58"/>
      <c r="EN96" s="58"/>
      <c r="EO96" s="58"/>
      <c r="EP96" s="58"/>
      <c r="EQ96" s="58"/>
      <c r="ER96" s="58"/>
      <c r="ES96" s="58"/>
      <c r="ET96" s="58"/>
      <c r="EU96" s="58"/>
      <c r="EV96" s="58"/>
      <c r="EW96" s="58"/>
      <c r="EX96" s="58"/>
      <c r="EY96" s="58"/>
      <c r="EZ96" s="58"/>
      <c r="FA96" s="58"/>
      <c r="FB96" s="58"/>
      <c r="FC96" s="58"/>
      <c r="FD96" s="58"/>
      <c r="FE96" s="58"/>
      <c r="FF96" s="58"/>
      <c r="FG96" s="58"/>
      <c r="FH96" s="58"/>
      <c r="FI96" s="58"/>
      <c r="FJ96" s="58"/>
      <c r="FK96" s="58"/>
      <c r="FL96" s="58"/>
      <c r="FM96" s="58"/>
      <c r="FN96" s="58"/>
      <c r="FO96" s="58"/>
      <c r="FP96" s="58"/>
      <c r="FQ96" s="58"/>
      <c r="FR96" s="58"/>
    </row>
    <row r="97" spans="1:174" s="65" customFormat="1" x14ac:dyDescent="0.2">
      <c r="A97" s="102"/>
      <c r="C97" s="101"/>
      <c r="D97" s="101"/>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c r="AY97" s="58"/>
      <c r="AZ97" s="58"/>
      <c r="BA97" s="58"/>
      <c r="BB97" s="58"/>
      <c r="BC97" s="58"/>
      <c r="BD97" s="58"/>
      <c r="BE97" s="58"/>
      <c r="BF97" s="58"/>
      <c r="BG97" s="58"/>
      <c r="BH97" s="58"/>
      <c r="BI97" s="58"/>
      <c r="BJ97" s="58"/>
      <c r="BK97" s="58"/>
      <c r="BL97" s="58"/>
      <c r="BM97" s="58"/>
      <c r="BN97" s="58"/>
      <c r="BO97" s="58"/>
      <c r="BP97" s="58"/>
      <c r="BQ97" s="58"/>
      <c r="BR97" s="97"/>
      <c r="BS97" s="97"/>
      <c r="BT97" s="97"/>
      <c r="BU97" s="58"/>
      <c r="BV97" s="58"/>
      <c r="BW97" s="58"/>
      <c r="BX97" s="58"/>
      <c r="BY97" s="58"/>
      <c r="BZ97" s="58"/>
      <c r="CA97" s="58"/>
      <c r="CB97" s="58"/>
      <c r="CC97" s="58"/>
      <c r="CD97" s="58"/>
      <c r="CE97" s="58"/>
      <c r="CF97" s="58"/>
      <c r="CG97" s="58"/>
      <c r="CH97" s="58"/>
      <c r="CI97" s="58"/>
      <c r="CJ97" s="58"/>
      <c r="CK97" s="58"/>
      <c r="CL97" s="97"/>
      <c r="CM97" s="58"/>
      <c r="CN97" s="58"/>
      <c r="CO97" s="58"/>
      <c r="CP97" s="58"/>
      <c r="CQ97" s="58"/>
      <c r="CR97" s="58"/>
      <c r="CS97" s="58"/>
      <c r="CT97" s="58"/>
      <c r="CU97" s="58"/>
      <c r="CV97" s="58"/>
      <c r="CW97" s="58"/>
      <c r="CX97" s="58"/>
      <c r="CY97" s="58"/>
      <c r="CZ97" s="58"/>
      <c r="DA97" s="58"/>
      <c r="DB97" s="58"/>
      <c r="DC97" s="58"/>
      <c r="DD97" s="58"/>
      <c r="DE97" s="58"/>
      <c r="DF97" s="58"/>
      <c r="DG97" s="58"/>
      <c r="DH97" s="58"/>
      <c r="DI97" s="58"/>
      <c r="DJ97" s="58"/>
      <c r="DK97" s="58"/>
      <c r="DL97" s="58"/>
      <c r="DM97" s="58"/>
      <c r="DN97" s="58"/>
      <c r="DO97" s="58"/>
      <c r="DP97" s="58"/>
      <c r="DQ97" s="58"/>
      <c r="DR97" s="58"/>
      <c r="DS97" s="58"/>
      <c r="DT97" s="58"/>
      <c r="DU97" s="58"/>
      <c r="DV97" s="58"/>
      <c r="DW97" s="58"/>
      <c r="DX97" s="58"/>
      <c r="DY97" s="58"/>
      <c r="DZ97" s="58"/>
      <c r="EA97" s="58"/>
      <c r="EB97" s="58"/>
      <c r="EC97" s="58"/>
      <c r="ED97" s="58"/>
      <c r="EE97" s="58"/>
      <c r="EF97" s="58"/>
      <c r="EG97" s="58"/>
      <c r="EH97" s="58"/>
      <c r="EI97" s="58"/>
      <c r="EJ97" s="58"/>
      <c r="EK97" s="58"/>
      <c r="EL97" s="58"/>
      <c r="EM97" s="58"/>
      <c r="EN97" s="58"/>
      <c r="EO97" s="58"/>
      <c r="EP97" s="58"/>
      <c r="EQ97" s="58"/>
      <c r="ER97" s="58"/>
      <c r="ES97" s="58"/>
      <c r="ET97" s="58"/>
      <c r="EU97" s="58"/>
      <c r="EV97" s="58"/>
      <c r="EW97" s="58"/>
      <c r="EX97" s="58"/>
      <c r="EY97" s="58"/>
      <c r="EZ97" s="58"/>
      <c r="FA97" s="58"/>
      <c r="FB97" s="58"/>
      <c r="FC97" s="58"/>
      <c r="FD97" s="58"/>
      <c r="FE97" s="58"/>
      <c r="FF97" s="58"/>
      <c r="FG97" s="58"/>
      <c r="FH97" s="58"/>
      <c r="FI97" s="58"/>
      <c r="FJ97" s="58"/>
      <c r="FK97" s="58"/>
      <c r="FL97" s="58"/>
      <c r="FM97" s="58"/>
      <c r="FN97" s="58"/>
      <c r="FO97" s="58"/>
      <c r="FP97" s="58"/>
      <c r="FQ97" s="58"/>
      <c r="FR97" s="58"/>
    </row>
    <row r="98" spans="1:174" s="65" customFormat="1" x14ac:dyDescent="0.2">
      <c r="A98" s="102"/>
      <c r="C98" s="101"/>
      <c r="D98" s="101"/>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c r="AV98" s="58"/>
      <c r="AW98" s="58"/>
      <c r="AX98" s="58"/>
      <c r="AY98" s="58"/>
      <c r="AZ98" s="58"/>
      <c r="BA98" s="58"/>
      <c r="BB98" s="58"/>
      <c r="BC98" s="58"/>
      <c r="BD98" s="58"/>
      <c r="BE98" s="58"/>
      <c r="BF98" s="58"/>
      <c r="BG98" s="58"/>
      <c r="BH98" s="58"/>
      <c r="BI98" s="58"/>
      <c r="BJ98" s="58"/>
      <c r="BK98" s="58"/>
      <c r="BL98" s="58"/>
      <c r="BM98" s="58"/>
      <c r="BN98" s="58"/>
      <c r="BO98" s="58"/>
      <c r="BP98" s="58"/>
      <c r="BQ98" s="58"/>
      <c r="BR98" s="97"/>
      <c r="BS98" s="97"/>
      <c r="BT98" s="97"/>
      <c r="BU98" s="58"/>
      <c r="BV98" s="58"/>
      <c r="BW98" s="58"/>
      <c r="BX98" s="58"/>
      <c r="BY98" s="58"/>
      <c r="BZ98" s="58"/>
      <c r="CA98" s="58"/>
      <c r="CB98" s="58"/>
      <c r="CC98" s="58"/>
      <c r="CD98" s="58"/>
      <c r="CE98" s="58"/>
      <c r="CF98" s="58"/>
      <c r="CG98" s="58"/>
      <c r="CH98" s="58"/>
      <c r="CI98" s="58"/>
      <c r="CJ98" s="58"/>
      <c r="CK98" s="58"/>
      <c r="CL98" s="97"/>
      <c r="CM98" s="58"/>
      <c r="CN98" s="58"/>
      <c r="CO98" s="58"/>
      <c r="CP98" s="58"/>
      <c r="CQ98" s="58"/>
      <c r="CR98" s="58"/>
      <c r="CS98" s="58"/>
      <c r="CT98" s="58"/>
      <c r="CU98" s="58"/>
      <c r="CV98" s="58"/>
      <c r="CW98" s="58"/>
      <c r="CX98" s="58"/>
      <c r="CY98" s="58"/>
      <c r="CZ98" s="58"/>
      <c r="DA98" s="58"/>
      <c r="DB98" s="58"/>
      <c r="DC98" s="58"/>
      <c r="DD98" s="58"/>
      <c r="DE98" s="58"/>
      <c r="DF98" s="58"/>
      <c r="DG98" s="58"/>
      <c r="DH98" s="58"/>
      <c r="DI98" s="58"/>
      <c r="DJ98" s="58"/>
      <c r="DK98" s="58"/>
      <c r="DL98" s="58"/>
      <c r="DM98" s="58"/>
      <c r="DN98" s="58"/>
      <c r="DO98" s="58"/>
      <c r="DP98" s="58"/>
      <c r="DQ98" s="58"/>
      <c r="DR98" s="58"/>
      <c r="DS98" s="58"/>
      <c r="DT98" s="58"/>
      <c r="DU98" s="58"/>
      <c r="DV98" s="58"/>
      <c r="DW98" s="58"/>
      <c r="DX98" s="58"/>
      <c r="DY98" s="58"/>
      <c r="DZ98" s="58"/>
      <c r="EA98" s="58"/>
      <c r="EB98" s="58"/>
      <c r="EC98" s="58"/>
      <c r="ED98" s="58"/>
      <c r="EE98" s="58"/>
      <c r="EF98" s="58"/>
      <c r="EG98" s="58"/>
      <c r="EH98" s="58"/>
      <c r="EI98" s="58"/>
      <c r="EJ98" s="58"/>
      <c r="EK98" s="58"/>
      <c r="EL98" s="58"/>
      <c r="EM98" s="58"/>
      <c r="EN98" s="58"/>
      <c r="EO98" s="58"/>
      <c r="EP98" s="58"/>
      <c r="EQ98" s="58"/>
      <c r="ER98" s="58"/>
      <c r="ES98" s="58"/>
      <c r="ET98" s="58"/>
      <c r="EU98" s="58"/>
      <c r="EV98" s="58"/>
      <c r="EW98" s="58"/>
      <c r="EX98" s="58"/>
      <c r="EY98" s="58"/>
      <c r="EZ98" s="58"/>
      <c r="FA98" s="58"/>
      <c r="FB98" s="58"/>
      <c r="FC98" s="58"/>
      <c r="FD98" s="58"/>
      <c r="FE98" s="58"/>
      <c r="FF98" s="58"/>
      <c r="FG98" s="58"/>
      <c r="FH98" s="58"/>
      <c r="FI98" s="58"/>
      <c r="FJ98" s="58"/>
      <c r="FK98" s="58"/>
      <c r="FL98" s="58"/>
      <c r="FM98" s="58"/>
      <c r="FN98" s="58"/>
      <c r="FO98" s="58"/>
      <c r="FP98" s="58"/>
      <c r="FQ98" s="58"/>
      <c r="FR98" s="58"/>
    </row>
    <row r="99" spans="1:174" s="65" customFormat="1" x14ac:dyDescent="0.2">
      <c r="A99" s="102"/>
      <c r="C99" s="101"/>
      <c r="D99" s="101"/>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c r="AQ99" s="58"/>
      <c r="AR99" s="58"/>
      <c r="AS99" s="58"/>
      <c r="AT99" s="58"/>
      <c r="AU99" s="58"/>
      <c r="AV99" s="58"/>
      <c r="AW99" s="58"/>
      <c r="AX99" s="58"/>
      <c r="AY99" s="58"/>
      <c r="AZ99" s="58"/>
      <c r="BA99" s="58"/>
      <c r="BB99" s="58"/>
      <c r="BC99" s="58"/>
      <c r="BD99" s="58"/>
      <c r="BE99" s="58"/>
      <c r="BF99" s="58"/>
      <c r="BG99" s="58"/>
      <c r="BH99" s="58"/>
      <c r="BI99" s="58"/>
      <c r="BJ99" s="58"/>
      <c r="BK99" s="58"/>
      <c r="BL99" s="58"/>
      <c r="BM99" s="58"/>
      <c r="BN99" s="58"/>
      <c r="BO99" s="58"/>
      <c r="BP99" s="58"/>
      <c r="BQ99" s="58"/>
      <c r="BR99" s="97"/>
      <c r="BS99" s="97"/>
      <c r="BT99" s="97"/>
      <c r="BU99" s="58"/>
      <c r="BV99" s="58"/>
      <c r="BW99" s="58"/>
      <c r="BX99" s="58"/>
      <c r="BY99" s="58"/>
      <c r="BZ99" s="58"/>
      <c r="CA99" s="58"/>
      <c r="CB99" s="58"/>
      <c r="CC99" s="58"/>
      <c r="CD99" s="58"/>
      <c r="CE99" s="58"/>
      <c r="CF99" s="58"/>
      <c r="CG99" s="58"/>
      <c r="CH99" s="58"/>
      <c r="CI99" s="58"/>
      <c r="CJ99" s="58"/>
      <c r="CK99" s="58"/>
      <c r="CL99" s="97"/>
      <c r="CM99" s="58"/>
      <c r="CN99" s="58"/>
      <c r="CO99" s="58"/>
      <c r="CP99" s="58"/>
      <c r="CQ99" s="58"/>
      <c r="CR99" s="58"/>
      <c r="CS99" s="58"/>
      <c r="CT99" s="58"/>
      <c r="CU99" s="58"/>
      <c r="CV99" s="58"/>
      <c r="CW99" s="58"/>
      <c r="CX99" s="58"/>
      <c r="CY99" s="58"/>
      <c r="CZ99" s="58"/>
      <c r="DA99" s="58"/>
      <c r="DB99" s="58"/>
      <c r="DC99" s="58"/>
      <c r="DD99" s="58"/>
      <c r="DE99" s="58"/>
      <c r="DF99" s="58"/>
      <c r="DG99" s="58"/>
      <c r="DH99" s="58"/>
      <c r="DI99" s="58"/>
      <c r="DJ99" s="58"/>
      <c r="DK99" s="58"/>
      <c r="DL99" s="58"/>
      <c r="DM99" s="58"/>
      <c r="DN99" s="58"/>
      <c r="DO99" s="58"/>
      <c r="DP99" s="58"/>
      <c r="DQ99" s="58"/>
      <c r="DR99" s="58"/>
      <c r="DS99" s="58"/>
      <c r="DT99" s="58"/>
      <c r="DU99" s="58"/>
      <c r="DV99" s="58"/>
      <c r="DW99" s="58"/>
      <c r="DX99" s="58"/>
      <c r="DY99" s="58"/>
      <c r="DZ99" s="58"/>
      <c r="EA99" s="58"/>
      <c r="EB99" s="58"/>
      <c r="EC99" s="58"/>
      <c r="ED99" s="58"/>
      <c r="EE99" s="58"/>
      <c r="EF99" s="58"/>
      <c r="EG99" s="58"/>
      <c r="EH99" s="58"/>
      <c r="EI99" s="58"/>
      <c r="EJ99" s="58"/>
      <c r="EK99" s="58"/>
      <c r="EL99" s="58"/>
      <c r="EM99" s="58"/>
      <c r="EN99" s="58"/>
      <c r="EO99" s="58"/>
      <c r="EP99" s="58"/>
      <c r="EQ99" s="58"/>
      <c r="ER99" s="58"/>
      <c r="ES99" s="58"/>
      <c r="ET99" s="58"/>
      <c r="EU99" s="58"/>
      <c r="EV99" s="58"/>
      <c r="EW99" s="58"/>
      <c r="EX99" s="58"/>
      <c r="EY99" s="58"/>
      <c r="EZ99" s="58"/>
      <c r="FA99" s="58"/>
      <c r="FB99" s="58"/>
      <c r="FC99" s="58"/>
      <c r="FD99" s="58"/>
      <c r="FE99" s="58"/>
      <c r="FF99" s="58"/>
      <c r="FG99" s="58"/>
      <c r="FH99" s="58"/>
      <c r="FI99" s="58"/>
      <c r="FJ99" s="58"/>
      <c r="FK99" s="58"/>
      <c r="FL99" s="58"/>
      <c r="FM99" s="58"/>
      <c r="FN99" s="58"/>
      <c r="FO99" s="58"/>
      <c r="FP99" s="58"/>
      <c r="FQ99" s="58"/>
      <c r="FR99" s="58"/>
    </row>
    <row r="100" spans="1:174" s="65" customFormat="1" x14ac:dyDescent="0.2">
      <c r="A100" s="102"/>
      <c r="C100" s="101"/>
      <c r="D100" s="101"/>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c r="AS100" s="58"/>
      <c r="AT100" s="58"/>
      <c r="AU100" s="58"/>
      <c r="AV100" s="58"/>
      <c r="AW100" s="58"/>
      <c r="AX100" s="58"/>
      <c r="AY100" s="58"/>
      <c r="AZ100" s="58"/>
      <c r="BA100" s="58"/>
      <c r="BB100" s="58"/>
      <c r="BC100" s="58"/>
      <c r="BD100" s="58"/>
      <c r="BE100" s="58"/>
      <c r="BF100" s="58"/>
      <c r="BG100" s="58"/>
      <c r="BH100" s="58"/>
      <c r="BI100" s="58"/>
      <c r="BJ100" s="58"/>
      <c r="BK100" s="58"/>
      <c r="BL100" s="58"/>
      <c r="BM100" s="58"/>
      <c r="BN100" s="58"/>
      <c r="BO100" s="58"/>
      <c r="BP100" s="58"/>
      <c r="BQ100" s="58"/>
      <c r="BR100" s="97"/>
      <c r="BS100" s="97"/>
      <c r="BT100" s="97"/>
      <c r="BU100" s="58"/>
      <c r="BV100" s="58"/>
      <c r="BW100" s="58"/>
      <c r="BX100" s="58"/>
      <c r="BY100" s="58"/>
      <c r="BZ100" s="58"/>
      <c r="CA100" s="58"/>
      <c r="CB100" s="58"/>
      <c r="CC100" s="58"/>
      <c r="CD100" s="58"/>
      <c r="CE100" s="58"/>
      <c r="CF100" s="58"/>
      <c r="CG100" s="58"/>
      <c r="CH100" s="58"/>
      <c r="CI100" s="58"/>
      <c r="CJ100" s="58"/>
      <c r="CK100" s="58"/>
      <c r="CL100" s="97"/>
      <c r="CM100" s="58"/>
      <c r="CN100" s="58"/>
      <c r="CO100" s="58"/>
      <c r="CP100" s="58"/>
      <c r="CQ100" s="58"/>
      <c r="CR100" s="58"/>
      <c r="CS100" s="58"/>
      <c r="CT100" s="58"/>
      <c r="CU100" s="58"/>
      <c r="CV100" s="58"/>
      <c r="CW100" s="58"/>
      <c r="CX100" s="58"/>
      <c r="CY100" s="58"/>
      <c r="CZ100" s="58"/>
      <c r="DA100" s="58"/>
      <c r="DB100" s="58"/>
      <c r="DC100" s="58"/>
      <c r="DD100" s="58"/>
      <c r="DE100" s="58"/>
      <c r="DF100" s="58"/>
      <c r="DG100" s="58"/>
      <c r="DH100" s="58"/>
      <c r="DI100" s="58"/>
      <c r="DJ100" s="58"/>
      <c r="DK100" s="58"/>
      <c r="DL100" s="58"/>
      <c r="DM100" s="58"/>
      <c r="DN100" s="58"/>
      <c r="DO100" s="58"/>
      <c r="DP100" s="58"/>
      <c r="DQ100" s="58"/>
      <c r="DR100" s="58"/>
      <c r="DS100" s="58"/>
      <c r="DT100" s="58"/>
      <c r="DU100" s="58"/>
      <c r="DV100" s="58"/>
      <c r="DW100" s="58"/>
      <c r="DX100" s="58"/>
      <c r="DY100" s="58"/>
      <c r="DZ100" s="58"/>
      <c r="EA100" s="58"/>
      <c r="EB100" s="58"/>
      <c r="EC100" s="58"/>
      <c r="ED100" s="58"/>
      <c r="EE100" s="58"/>
      <c r="EF100" s="58"/>
      <c r="EG100" s="58"/>
      <c r="EH100" s="58"/>
      <c r="EI100" s="58"/>
      <c r="EJ100" s="58"/>
      <c r="EK100" s="58"/>
      <c r="EL100" s="58"/>
      <c r="EM100" s="58"/>
      <c r="EN100" s="58"/>
      <c r="EO100" s="58"/>
      <c r="EP100" s="58"/>
      <c r="EQ100" s="58"/>
      <c r="ER100" s="58"/>
      <c r="ES100" s="58"/>
      <c r="ET100" s="58"/>
      <c r="EU100" s="58"/>
      <c r="EV100" s="58"/>
      <c r="EW100" s="58"/>
      <c r="EX100" s="58"/>
      <c r="EY100" s="58"/>
      <c r="EZ100" s="58"/>
      <c r="FA100" s="58"/>
      <c r="FB100" s="58"/>
      <c r="FC100" s="58"/>
      <c r="FD100" s="58"/>
      <c r="FE100" s="58"/>
      <c r="FF100" s="58"/>
      <c r="FG100" s="58"/>
      <c r="FH100" s="58"/>
      <c r="FI100" s="58"/>
      <c r="FJ100" s="58"/>
      <c r="FK100" s="58"/>
      <c r="FL100" s="58"/>
      <c r="FM100" s="58"/>
      <c r="FN100" s="58"/>
      <c r="FO100" s="58"/>
      <c r="FP100" s="58"/>
      <c r="FQ100" s="58"/>
      <c r="FR100" s="58"/>
    </row>
    <row r="101" spans="1:174" s="65" customFormat="1" x14ac:dyDescent="0.2">
      <c r="A101" s="102"/>
      <c r="C101" s="101"/>
      <c r="D101" s="101"/>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58"/>
      <c r="BB101" s="58"/>
      <c r="BC101" s="58"/>
      <c r="BD101" s="58"/>
      <c r="BE101" s="58"/>
      <c r="BF101" s="58"/>
      <c r="BG101" s="58"/>
      <c r="BH101" s="58"/>
      <c r="BI101" s="58"/>
      <c r="BJ101" s="58"/>
      <c r="BK101" s="58"/>
      <c r="BL101" s="58"/>
      <c r="BM101" s="58"/>
      <c r="BN101" s="58"/>
      <c r="BO101" s="58"/>
      <c r="BP101" s="58"/>
      <c r="BQ101" s="58"/>
      <c r="BR101" s="97"/>
      <c r="BS101" s="97"/>
      <c r="BT101" s="97"/>
      <c r="BU101" s="58"/>
      <c r="BV101" s="58"/>
      <c r="BW101" s="58"/>
      <c r="BX101" s="58"/>
      <c r="BY101" s="58"/>
      <c r="BZ101" s="58"/>
      <c r="CA101" s="58"/>
      <c r="CB101" s="58"/>
      <c r="CC101" s="58"/>
      <c r="CD101" s="58"/>
      <c r="CE101" s="58"/>
      <c r="CF101" s="58"/>
      <c r="CG101" s="58"/>
      <c r="CH101" s="58"/>
      <c r="CI101" s="58"/>
      <c r="CJ101" s="58"/>
      <c r="CK101" s="58"/>
      <c r="CL101" s="97"/>
      <c r="CM101" s="58"/>
      <c r="CN101" s="58"/>
      <c r="CO101" s="58"/>
      <c r="CP101" s="58"/>
      <c r="CQ101" s="58"/>
      <c r="CR101" s="58"/>
      <c r="CS101" s="58"/>
      <c r="CT101" s="58"/>
      <c r="CU101" s="58"/>
      <c r="CV101" s="58"/>
      <c r="CW101" s="58"/>
      <c r="CX101" s="58"/>
      <c r="CY101" s="58"/>
      <c r="CZ101" s="58"/>
      <c r="DA101" s="58"/>
      <c r="DB101" s="58"/>
      <c r="DC101" s="58"/>
      <c r="DD101" s="58"/>
      <c r="DE101" s="58"/>
      <c r="DF101" s="58"/>
      <c r="DG101" s="58"/>
      <c r="DH101" s="58"/>
      <c r="DI101" s="58"/>
      <c r="DJ101" s="58"/>
      <c r="DK101" s="58"/>
      <c r="DL101" s="58"/>
      <c r="DM101" s="58"/>
      <c r="DN101" s="58"/>
      <c r="DO101" s="58"/>
      <c r="DP101" s="58"/>
      <c r="DQ101" s="58"/>
      <c r="DR101" s="58"/>
      <c r="DS101" s="58"/>
      <c r="DT101" s="58"/>
      <c r="DU101" s="58"/>
      <c r="DV101" s="58"/>
      <c r="DW101" s="58"/>
      <c r="DX101" s="58"/>
      <c r="DY101" s="58"/>
      <c r="DZ101" s="58"/>
      <c r="EA101" s="58"/>
      <c r="EB101" s="58"/>
      <c r="EC101" s="58"/>
      <c r="ED101" s="58"/>
      <c r="EE101" s="58"/>
      <c r="EF101" s="58"/>
      <c r="EG101" s="58"/>
      <c r="EH101" s="58"/>
      <c r="EI101" s="58"/>
      <c r="EJ101" s="58"/>
      <c r="EK101" s="58"/>
      <c r="EL101" s="58"/>
      <c r="EM101" s="58"/>
      <c r="EN101" s="58"/>
      <c r="EO101" s="58"/>
      <c r="EP101" s="58"/>
      <c r="EQ101" s="58"/>
      <c r="ER101" s="58"/>
      <c r="ES101" s="58"/>
      <c r="ET101" s="58"/>
      <c r="EU101" s="58"/>
      <c r="EV101" s="58"/>
      <c r="EW101" s="58"/>
      <c r="EX101" s="58"/>
      <c r="EY101" s="58"/>
      <c r="EZ101" s="58"/>
      <c r="FA101" s="58"/>
      <c r="FB101" s="58"/>
      <c r="FC101" s="58"/>
      <c r="FD101" s="58"/>
      <c r="FE101" s="58"/>
      <c r="FF101" s="58"/>
      <c r="FG101" s="58"/>
      <c r="FH101" s="58"/>
      <c r="FI101" s="58"/>
      <c r="FJ101" s="58"/>
      <c r="FK101" s="58"/>
      <c r="FL101" s="58"/>
      <c r="FM101" s="58"/>
      <c r="FN101" s="58"/>
      <c r="FO101" s="58"/>
      <c r="FP101" s="58"/>
      <c r="FQ101" s="58"/>
      <c r="FR101" s="58"/>
    </row>
    <row r="102" spans="1:174" s="65" customFormat="1" x14ac:dyDescent="0.2">
      <c r="A102" s="102"/>
      <c r="C102" s="101"/>
      <c r="D102" s="101"/>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c r="AU102" s="58"/>
      <c r="AV102" s="58"/>
      <c r="AW102" s="58"/>
      <c r="AX102" s="58"/>
      <c r="AY102" s="58"/>
      <c r="AZ102" s="58"/>
      <c r="BA102" s="58"/>
      <c r="BB102" s="58"/>
      <c r="BC102" s="58"/>
      <c r="BD102" s="58"/>
      <c r="BE102" s="58"/>
      <c r="BF102" s="58"/>
      <c r="BG102" s="58"/>
      <c r="BH102" s="58"/>
      <c r="BI102" s="58"/>
      <c r="BJ102" s="58"/>
      <c r="BK102" s="58"/>
      <c r="BL102" s="58"/>
      <c r="BM102" s="58"/>
      <c r="BN102" s="58"/>
      <c r="BO102" s="58"/>
      <c r="BP102" s="58"/>
      <c r="BQ102" s="58"/>
      <c r="BR102" s="97"/>
      <c r="BS102" s="97"/>
      <c r="BT102" s="97"/>
      <c r="BU102" s="58"/>
      <c r="BV102" s="58"/>
      <c r="BW102" s="58"/>
      <c r="BX102" s="58"/>
      <c r="BY102" s="58"/>
      <c r="BZ102" s="58"/>
      <c r="CA102" s="58"/>
      <c r="CB102" s="58"/>
      <c r="CC102" s="58"/>
      <c r="CD102" s="58"/>
      <c r="CE102" s="58"/>
      <c r="CF102" s="58"/>
      <c r="CG102" s="58"/>
      <c r="CH102" s="58"/>
      <c r="CI102" s="58"/>
      <c r="CJ102" s="58"/>
      <c r="CK102" s="58"/>
      <c r="CL102" s="97"/>
      <c r="CM102" s="58"/>
      <c r="CN102" s="58"/>
      <c r="CO102" s="58"/>
      <c r="CP102" s="58"/>
      <c r="CQ102" s="58"/>
      <c r="CR102" s="58"/>
      <c r="CS102" s="58"/>
      <c r="CT102" s="58"/>
      <c r="CU102" s="58"/>
      <c r="CV102" s="58"/>
      <c r="CW102" s="58"/>
      <c r="CX102" s="58"/>
      <c r="CY102" s="58"/>
      <c r="CZ102" s="58"/>
      <c r="DA102" s="58"/>
      <c r="DB102" s="58"/>
      <c r="DC102" s="58"/>
      <c r="DD102" s="58"/>
      <c r="DE102" s="58"/>
      <c r="DF102" s="58"/>
      <c r="DG102" s="58"/>
      <c r="DH102" s="58"/>
      <c r="DI102" s="58"/>
      <c r="DJ102" s="58"/>
      <c r="DK102" s="58"/>
      <c r="DL102" s="58"/>
      <c r="DM102" s="58"/>
      <c r="DN102" s="58"/>
      <c r="DO102" s="58"/>
      <c r="DP102" s="58"/>
      <c r="DQ102" s="58"/>
      <c r="DR102" s="58"/>
      <c r="DS102" s="58"/>
      <c r="DT102" s="58"/>
      <c r="DU102" s="58"/>
      <c r="DV102" s="58"/>
      <c r="DW102" s="58"/>
      <c r="DX102" s="58"/>
      <c r="DY102" s="58"/>
      <c r="DZ102" s="58"/>
      <c r="EA102" s="58"/>
      <c r="EB102" s="58"/>
      <c r="EC102" s="58"/>
      <c r="ED102" s="58"/>
      <c r="EE102" s="58"/>
      <c r="EF102" s="58"/>
      <c r="EG102" s="58"/>
      <c r="EH102" s="58"/>
      <c r="EI102" s="58"/>
      <c r="EJ102" s="58"/>
      <c r="EK102" s="58"/>
      <c r="EL102" s="58"/>
      <c r="EM102" s="58"/>
      <c r="EN102" s="58"/>
      <c r="EO102" s="58"/>
      <c r="EP102" s="58"/>
      <c r="EQ102" s="58"/>
      <c r="ER102" s="58"/>
      <c r="ES102" s="58"/>
      <c r="ET102" s="58"/>
      <c r="EU102" s="58"/>
      <c r="EV102" s="58"/>
      <c r="EW102" s="58"/>
      <c r="EX102" s="58"/>
      <c r="EY102" s="58"/>
      <c r="EZ102" s="58"/>
      <c r="FA102" s="58"/>
      <c r="FB102" s="58"/>
      <c r="FC102" s="58"/>
      <c r="FD102" s="58"/>
      <c r="FE102" s="58"/>
      <c r="FF102" s="58"/>
      <c r="FG102" s="58"/>
      <c r="FH102" s="58"/>
      <c r="FI102" s="58"/>
      <c r="FJ102" s="58"/>
      <c r="FK102" s="58"/>
      <c r="FL102" s="58"/>
      <c r="FM102" s="58"/>
      <c r="FN102" s="58"/>
      <c r="FO102" s="58"/>
      <c r="FP102" s="58"/>
      <c r="FQ102" s="58"/>
      <c r="FR102" s="58"/>
    </row>
    <row r="103" spans="1:174" s="65" customFormat="1" x14ac:dyDescent="0.2">
      <c r="A103" s="102"/>
      <c r="C103" s="101"/>
      <c r="D103" s="101"/>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c r="BI103" s="58"/>
      <c r="BJ103" s="58"/>
      <c r="BK103" s="58"/>
      <c r="BL103" s="58"/>
      <c r="BM103" s="58"/>
      <c r="BN103" s="58"/>
      <c r="BO103" s="58"/>
      <c r="BP103" s="58"/>
      <c r="BQ103" s="58"/>
      <c r="BR103" s="97"/>
      <c r="BS103" s="97"/>
      <c r="BT103" s="97"/>
      <c r="BU103" s="58"/>
      <c r="BV103" s="58"/>
      <c r="BW103" s="58"/>
      <c r="BX103" s="58"/>
      <c r="BY103" s="58"/>
      <c r="BZ103" s="58"/>
      <c r="CA103" s="58"/>
      <c r="CB103" s="58"/>
      <c r="CC103" s="58"/>
      <c r="CD103" s="58"/>
      <c r="CE103" s="58"/>
      <c r="CF103" s="58"/>
      <c r="CG103" s="58"/>
      <c r="CH103" s="58"/>
      <c r="CI103" s="58"/>
      <c r="CJ103" s="58"/>
      <c r="CK103" s="58"/>
      <c r="CL103" s="97"/>
      <c r="CM103" s="58"/>
      <c r="CN103" s="58"/>
      <c r="CO103" s="58"/>
      <c r="CP103" s="58"/>
      <c r="CQ103" s="58"/>
      <c r="CR103" s="58"/>
      <c r="CS103" s="58"/>
      <c r="CT103" s="58"/>
      <c r="CU103" s="58"/>
      <c r="CV103" s="58"/>
      <c r="CW103" s="58"/>
      <c r="CX103" s="58"/>
      <c r="CY103" s="58"/>
      <c r="CZ103" s="58"/>
      <c r="DA103" s="58"/>
      <c r="DB103" s="58"/>
      <c r="DC103" s="58"/>
      <c r="DD103" s="58"/>
      <c r="DE103" s="58"/>
      <c r="DF103" s="58"/>
      <c r="DG103" s="58"/>
      <c r="DH103" s="58"/>
      <c r="DI103" s="58"/>
      <c r="DJ103" s="58"/>
      <c r="DK103" s="58"/>
      <c r="DL103" s="58"/>
      <c r="DM103" s="58"/>
      <c r="DN103" s="58"/>
      <c r="DO103" s="58"/>
      <c r="DP103" s="58"/>
      <c r="DQ103" s="58"/>
      <c r="DR103" s="58"/>
      <c r="DS103" s="58"/>
      <c r="DT103" s="58"/>
      <c r="DU103" s="58"/>
      <c r="DV103" s="58"/>
      <c r="DW103" s="58"/>
      <c r="DX103" s="58"/>
      <c r="DY103" s="58"/>
      <c r="DZ103" s="58"/>
      <c r="EA103" s="58"/>
      <c r="EB103" s="58"/>
      <c r="EC103" s="58"/>
      <c r="ED103" s="58"/>
      <c r="EE103" s="58"/>
      <c r="EF103" s="58"/>
      <c r="EG103" s="58"/>
      <c r="EH103" s="58"/>
      <c r="EI103" s="58"/>
      <c r="EJ103" s="58"/>
      <c r="EK103" s="58"/>
      <c r="EL103" s="58"/>
      <c r="EM103" s="58"/>
      <c r="EN103" s="58"/>
      <c r="EO103" s="58"/>
      <c r="EP103" s="58"/>
      <c r="EQ103" s="58"/>
      <c r="ER103" s="58"/>
      <c r="ES103" s="58"/>
      <c r="ET103" s="58"/>
      <c r="EU103" s="58"/>
      <c r="EV103" s="58"/>
      <c r="EW103" s="58"/>
      <c r="EX103" s="58"/>
      <c r="EY103" s="58"/>
      <c r="EZ103" s="58"/>
      <c r="FA103" s="58"/>
      <c r="FB103" s="58"/>
      <c r="FC103" s="58"/>
      <c r="FD103" s="58"/>
      <c r="FE103" s="58"/>
      <c r="FF103" s="58"/>
      <c r="FG103" s="58"/>
      <c r="FH103" s="58"/>
      <c r="FI103" s="58"/>
      <c r="FJ103" s="58"/>
      <c r="FK103" s="58"/>
      <c r="FL103" s="58"/>
      <c r="FM103" s="58"/>
      <c r="FN103" s="58"/>
      <c r="FO103" s="58"/>
      <c r="FP103" s="58"/>
      <c r="FQ103" s="58"/>
      <c r="FR103" s="58"/>
    </row>
    <row r="104" spans="1:174" s="65" customFormat="1" x14ac:dyDescent="0.2">
      <c r="A104" s="102"/>
      <c r="C104" s="101"/>
      <c r="D104" s="101"/>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c r="AS104" s="58"/>
      <c r="AT104" s="58"/>
      <c r="AU104" s="58"/>
      <c r="AV104" s="58"/>
      <c r="AW104" s="58"/>
      <c r="AX104" s="58"/>
      <c r="AY104" s="58"/>
      <c r="AZ104" s="58"/>
      <c r="BA104" s="58"/>
      <c r="BB104" s="58"/>
      <c r="BC104" s="58"/>
      <c r="BD104" s="58"/>
      <c r="BE104" s="58"/>
      <c r="BF104" s="58"/>
      <c r="BG104" s="58"/>
      <c r="BH104" s="58"/>
      <c r="BI104" s="58"/>
      <c r="BJ104" s="58"/>
      <c r="BK104" s="58"/>
      <c r="BL104" s="58"/>
      <c r="BM104" s="58"/>
      <c r="BN104" s="58"/>
      <c r="BO104" s="58"/>
      <c r="BP104" s="58"/>
      <c r="BQ104" s="58"/>
      <c r="BR104" s="58"/>
      <c r="BS104" s="58"/>
      <c r="BT104" s="58"/>
      <c r="BU104" s="58"/>
      <c r="BV104" s="58"/>
      <c r="BW104" s="58"/>
      <c r="BX104" s="58"/>
      <c r="BY104" s="58"/>
      <c r="BZ104" s="58"/>
      <c r="CA104" s="58"/>
      <c r="CB104" s="58"/>
      <c r="CC104" s="58"/>
      <c r="CD104" s="58"/>
      <c r="CE104" s="58"/>
      <c r="CF104" s="58"/>
      <c r="CG104" s="58"/>
      <c r="CH104" s="58"/>
      <c r="CI104" s="58"/>
      <c r="CJ104" s="58"/>
      <c r="CK104" s="58"/>
      <c r="CL104" s="97"/>
      <c r="CM104" s="58"/>
      <c r="CN104" s="58"/>
      <c r="CO104" s="58"/>
      <c r="CP104" s="58"/>
      <c r="CQ104" s="58"/>
      <c r="CR104" s="58"/>
      <c r="CS104" s="58"/>
      <c r="CT104" s="58"/>
      <c r="CU104" s="58"/>
      <c r="CV104" s="58"/>
      <c r="CW104" s="58"/>
      <c r="CX104" s="58"/>
      <c r="CY104" s="58"/>
      <c r="CZ104" s="58"/>
      <c r="DA104" s="58"/>
      <c r="DB104" s="58"/>
      <c r="DC104" s="58"/>
      <c r="DD104" s="58"/>
      <c r="DE104" s="58"/>
      <c r="DF104" s="58"/>
      <c r="DG104" s="58"/>
      <c r="DH104" s="58"/>
      <c r="DI104" s="58"/>
      <c r="DJ104" s="58"/>
      <c r="DK104" s="58"/>
      <c r="DL104" s="58"/>
      <c r="DM104" s="58"/>
      <c r="DN104" s="58"/>
      <c r="DO104" s="58"/>
      <c r="DP104" s="58"/>
      <c r="DQ104" s="58"/>
      <c r="DR104" s="58"/>
      <c r="DS104" s="58"/>
      <c r="DT104" s="58"/>
      <c r="DU104" s="58"/>
      <c r="DV104" s="58"/>
      <c r="DW104" s="58"/>
      <c r="DX104" s="58"/>
      <c r="DY104" s="58"/>
      <c r="DZ104" s="58"/>
      <c r="EA104" s="58"/>
      <c r="EB104" s="58"/>
      <c r="EC104" s="58"/>
      <c r="ED104" s="58"/>
      <c r="EE104" s="58"/>
      <c r="EF104" s="58"/>
      <c r="EG104" s="58"/>
      <c r="EH104" s="58"/>
      <c r="EI104" s="58"/>
      <c r="EJ104" s="58"/>
      <c r="EK104" s="58"/>
      <c r="EL104" s="58"/>
      <c r="EM104" s="58"/>
      <c r="EN104" s="58"/>
      <c r="EO104" s="58"/>
      <c r="EP104" s="58"/>
      <c r="EQ104" s="58"/>
      <c r="ER104" s="58"/>
      <c r="ES104" s="58"/>
      <c r="ET104" s="58"/>
      <c r="EU104" s="58"/>
      <c r="EV104" s="58"/>
      <c r="EW104" s="58"/>
      <c r="EX104" s="58"/>
      <c r="EY104" s="58"/>
      <c r="EZ104" s="58"/>
      <c r="FA104" s="58"/>
      <c r="FB104" s="58"/>
      <c r="FC104" s="58"/>
      <c r="FD104" s="58"/>
      <c r="FE104" s="58"/>
      <c r="FF104" s="58"/>
      <c r="FG104" s="58"/>
      <c r="FH104" s="58"/>
      <c r="FI104" s="58"/>
      <c r="FJ104" s="58"/>
      <c r="FK104" s="58"/>
      <c r="FL104" s="58"/>
      <c r="FM104" s="58"/>
      <c r="FN104" s="58"/>
      <c r="FO104" s="58"/>
      <c r="FP104" s="58"/>
      <c r="FQ104" s="58"/>
      <c r="FR104" s="58"/>
    </row>
    <row r="105" spans="1:174" s="65" customFormat="1" ht="12" customHeight="1" x14ac:dyDescent="0.2">
      <c r="A105" s="102"/>
      <c r="C105" s="101"/>
      <c r="D105" s="101"/>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c r="AS105" s="58"/>
      <c r="AT105" s="58"/>
      <c r="AU105" s="58"/>
      <c r="AV105" s="58"/>
      <c r="AW105" s="58"/>
      <c r="AX105" s="58"/>
      <c r="AY105" s="58"/>
      <c r="AZ105" s="58"/>
      <c r="BA105" s="58"/>
      <c r="BB105" s="58"/>
      <c r="BC105" s="58"/>
      <c r="BD105" s="58"/>
      <c r="BE105" s="58"/>
      <c r="BF105" s="58"/>
      <c r="BG105" s="58"/>
      <c r="BH105" s="58"/>
      <c r="BI105" s="58"/>
      <c r="BJ105" s="58"/>
      <c r="BK105" s="58"/>
      <c r="BL105" s="58"/>
      <c r="BM105" s="58"/>
      <c r="BN105" s="58"/>
      <c r="BO105" s="58"/>
      <c r="BP105" s="58"/>
      <c r="BQ105" s="58"/>
      <c r="BR105" s="58"/>
      <c r="BS105" s="58"/>
      <c r="BT105" s="58"/>
      <c r="BU105" s="58"/>
      <c r="BV105" s="58"/>
      <c r="BW105" s="58"/>
      <c r="BX105" s="58"/>
      <c r="BY105" s="58"/>
      <c r="BZ105" s="58"/>
      <c r="CA105" s="58"/>
      <c r="CB105" s="58"/>
      <c r="CC105" s="58"/>
      <c r="CD105" s="58"/>
      <c r="CE105" s="58"/>
      <c r="CF105" s="58"/>
      <c r="CG105" s="58"/>
      <c r="CH105" s="58"/>
      <c r="CI105" s="58"/>
      <c r="CJ105" s="58"/>
      <c r="CK105" s="58"/>
      <c r="CL105" s="97"/>
      <c r="CM105" s="58"/>
      <c r="CN105" s="58"/>
      <c r="CO105" s="58"/>
      <c r="CP105" s="58"/>
      <c r="CQ105" s="58"/>
      <c r="CR105" s="58"/>
      <c r="CS105" s="58"/>
      <c r="CT105" s="58"/>
      <c r="CU105" s="58"/>
      <c r="CV105" s="58"/>
      <c r="CW105" s="58"/>
      <c r="CX105" s="58"/>
      <c r="CY105" s="58"/>
      <c r="CZ105" s="58"/>
      <c r="DA105" s="58"/>
      <c r="DB105" s="58"/>
      <c r="DC105" s="58"/>
      <c r="DD105" s="58"/>
      <c r="DE105" s="58"/>
      <c r="DF105" s="58"/>
      <c r="DG105" s="58"/>
      <c r="DH105" s="58"/>
      <c r="DI105" s="58"/>
      <c r="DJ105" s="58"/>
      <c r="DK105" s="58"/>
      <c r="DL105" s="58"/>
      <c r="DM105" s="58"/>
      <c r="DN105" s="58"/>
      <c r="DO105" s="58"/>
      <c r="DP105" s="58"/>
      <c r="DQ105" s="58"/>
      <c r="DR105" s="58"/>
      <c r="DS105" s="58"/>
      <c r="DT105" s="58"/>
      <c r="DU105" s="58"/>
      <c r="DV105" s="58"/>
      <c r="DW105" s="58"/>
      <c r="DX105" s="58"/>
      <c r="DY105" s="58"/>
      <c r="DZ105" s="58"/>
      <c r="EA105" s="58"/>
      <c r="EB105" s="58"/>
      <c r="EC105" s="58"/>
      <c r="ED105" s="58"/>
      <c r="EE105" s="58"/>
      <c r="EF105" s="58"/>
      <c r="EG105" s="58"/>
      <c r="EH105" s="58"/>
      <c r="EI105" s="58"/>
      <c r="EJ105" s="58"/>
      <c r="EK105" s="58"/>
      <c r="EL105" s="58"/>
      <c r="EM105" s="58"/>
      <c r="EN105" s="58"/>
      <c r="EO105" s="58"/>
      <c r="EP105" s="58"/>
      <c r="EQ105" s="58"/>
      <c r="ER105" s="58"/>
      <c r="ES105" s="58"/>
      <c r="ET105" s="58"/>
      <c r="EU105" s="58"/>
      <c r="EV105" s="58"/>
      <c r="EW105" s="58"/>
      <c r="EX105" s="58"/>
      <c r="EY105" s="58"/>
      <c r="EZ105" s="58"/>
      <c r="FA105" s="58"/>
      <c r="FB105" s="58"/>
      <c r="FC105" s="58"/>
      <c r="FD105" s="58"/>
      <c r="FE105" s="58"/>
      <c r="FF105" s="58"/>
      <c r="FG105" s="58"/>
      <c r="FH105" s="58"/>
      <c r="FI105" s="58"/>
      <c r="FJ105" s="58"/>
      <c r="FK105" s="58"/>
      <c r="FL105" s="58"/>
      <c r="FM105" s="58"/>
      <c r="FN105" s="58"/>
      <c r="FO105" s="58"/>
      <c r="FP105" s="58"/>
      <c r="FQ105" s="58"/>
      <c r="FR105" s="58"/>
    </row>
    <row r="106" spans="1:174" s="65" customFormat="1" x14ac:dyDescent="0.2">
      <c r="A106" s="102"/>
      <c r="C106" s="101"/>
      <c r="D106" s="101"/>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c r="AQ106" s="58"/>
      <c r="AR106" s="58"/>
      <c r="AS106" s="58"/>
      <c r="AT106" s="58"/>
      <c r="AU106" s="58"/>
      <c r="AV106" s="58"/>
      <c r="AW106" s="58"/>
      <c r="AX106" s="58"/>
      <c r="AY106" s="58"/>
      <c r="AZ106" s="58"/>
      <c r="BA106" s="58"/>
      <c r="BB106" s="58"/>
      <c r="BC106" s="58"/>
      <c r="BD106" s="58"/>
      <c r="BE106" s="58"/>
      <c r="BF106" s="58"/>
      <c r="BG106" s="58"/>
      <c r="BH106" s="58"/>
      <c r="BI106" s="58"/>
      <c r="BJ106" s="58"/>
      <c r="BK106" s="58"/>
      <c r="BL106" s="58"/>
      <c r="BM106" s="58"/>
      <c r="BN106" s="58"/>
      <c r="BO106" s="58"/>
      <c r="BP106" s="58"/>
      <c r="BQ106" s="58"/>
      <c r="BR106" s="58"/>
      <c r="BS106" s="58"/>
      <c r="BT106" s="58"/>
      <c r="BU106" s="58"/>
      <c r="BV106" s="58"/>
      <c r="BW106" s="58"/>
      <c r="BX106" s="58"/>
      <c r="BY106" s="58"/>
      <c r="BZ106" s="58"/>
      <c r="CA106" s="58"/>
      <c r="CB106" s="58"/>
      <c r="CC106" s="58"/>
      <c r="CD106" s="58"/>
      <c r="CE106" s="58"/>
      <c r="CF106" s="58"/>
      <c r="CG106" s="58"/>
      <c r="CH106" s="58"/>
      <c r="CI106" s="58"/>
      <c r="CJ106" s="58"/>
      <c r="CK106" s="58"/>
      <c r="CL106" s="97"/>
      <c r="CM106" s="58"/>
      <c r="CN106" s="58"/>
      <c r="CO106" s="58"/>
      <c r="CP106" s="58"/>
      <c r="CQ106" s="58"/>
      <c r="CR106" s="58"/>
      <c r="CS106" s="58"/>
      <c r="CT106" s="58"/>
      <c r="CU106" s="58"/>
      <c r="CV106" s="58"/>
      <c r="CW106" s="58"/>
      <c r="CX106" s="58"/>
      <c r="CY106" s="58"/>
      <c r="CZ106" s="58"/>
      <c r="DA106" s="58"/>
      <c r="DB106" s="58"/>
      <c r="DC106" s="58"/>
      <c r="DD106" s="58"/>
      <c r="DE106" s="58"/>
      <c r="DF106" s="58"/>
      <c r="DG106" s="58"/>
      <c r="DH106" s="58"/>
      <c r="DI106" s="58"/>
      <c r="DJ106" s="58"/>
      <c r="DK106" s="58"/>
      <c r="DL106" s="58"/>
      <c r="DM106" s="58"/>
      <c r="DN106" s="58"/>
      <c r="DO106" s="58"/>
      <c r="DP106" s="58"/>
      <c r="DQ106" s="58"/>
      <c r="DR106" s="58"/>
      <c r="DS106" s="58"/>
      <c r="DT106" s="58"/>
      <c r="DU106" s="58"/>
      <c r="DV106" s="58"/>
      <c r="DW106" s="58"/>
      <c r="DX106" s="58"/>
      <c r="DY106" s="58"/>
      <c r="DZ106" s="58"/>
      <c r="EA106" s="58"/>
      <c r="EB106" s="58"/>
      <c r="EC106" s="58"/>
      <c r="ED106" s="58"/>
      <c r="EE106" s="58"/>
      <c r="EF106" s="58"/>
      <c r="EG106" s="58"/>
      <c r="EH106" s="58"/>
      <c r="EI106" s="58"/>
      <c r="EJ106" s="58"/>
      <c r="EK106" s="58"/>
      <c r="EL106" s="58"/>
      <c r="EM106" s="58"/>
      <c r="EN106" s="58"/>
      <c r="EO106" s="58"/>
      <c r="EP106" s="58"/>
      <c r="EQ106" s="58"/>
      <c r="ER106" s="58"/>
      <c r="ES106" s="58"/>
      <c r="ET106" s="58"/>
      <c r="EU106" s="58"/>
      <c r="EV106" s="58"/>
      <c r="EW106" s="58"/>
      <c r="EX106" s="58"/>
      <c r="EY106" s="58"/>
      <c r="EZ106" s="58"/>
      <c r="FA106" s="58"/>
      <c r="FB106" s="58"/>
      <c r="FC106" s="58"/>
      <c r="FD106" s="58"/>
      <c r="FE106" s="58"/>
      <c r="FF106" s="58"/>
      <c r="FG106" s="58"/>
      <c r="FH106" s="58"/>
      <c r="FI106" s="58"/>
      <c r="FJ106" s="58"/>
      <c r="FK106" s="58"/>
      <c r="FL106" s="58"/>
      <c r="FM106" s="58"/>
      <c r="FN106" s="58"/>
      <c r="FO106" s="58"/>
      <c r="FP106" s="58"/>
      <c r="FQ106" s="58"/>
      <c r="FR106" s="58"/>
    </row>
    <row r="107" spans="1:174" s="65" customFormat="1" x14ac:dyDescent="0.2">
      <c r="A107" s="102"/>
      <c r="C107" s="101"/>
      <c r="D107" s="101"/>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c r="AS107" s="58"/>
      <c r="AT107" s="58"/>
      <c r="AU107" s="58"/>
      <c r="AV107" s="58"/>
      <c r="AW107" s="58"/>
      <c r="AX107" s="58"/>
      <c r="AY107" s="58"/>
      <c r="AZ107" s="58"/>
      <c r="BA107" s="58"/>
      <c r="BB107" s="58"/>
      <c r="BC107" s="58"/>
      <c r="BD107" s="58"/>
      <c r="BE107" s="58"/>
      <c r="BF107" s="58"/>
      <c r="BG107" s="58"/>
      <c r="BH107" s="58"/>
      <c r="BI107" s="58"/>
      <c r="BJ107" s="58"/>
      <c r="BK107" s="58"/>
      <c r="BL107" s="58"/>
      <c r="BM107" s="58"/>
      <c r="BN107" s="58"/>
      <c r="BO107" s="58"/>
      <c r="BP107" s="58"/>
      <c r="BQ107" s="58"/>
      <c r="BR107" s="58"/>
      <c r="BS107" s="58"/>
      <c r="BT107" s="58"/>
      <c r="BU107" s="58"/>
      <c r="BV107" s="58"/>
      <c r="BW107" s="58"/>
      <c r="BX107" s="58"/>
      <c r="BY107" s="58"/>
      <c r="BZ107" s="58"/>
      <c r="CA107" s="58"/>
      <c r="CB107" s="58"/>
      <c r="CC107" s="58"/>
      <c r="CD107" s="58"/>
      <c r="CE107" s="58"/>
      <c r="CF107" s="58"/>
      <c r="CG107" s="58"/>
      <c r="CH107" s="58"/>
      <c r="CI107" s="58"/>
      <c r="CJ107" s="58"/>
      <c r="CK107" s="58"/>
      <c r="CL107" s="97"/>
      <c r="CM107" s="58"/>
      <c r="CN107" s="58"/>
      <c r="CO107" s="58"/>
      <c r="CP107" s="58"/>
      <c r="CQ107" s="58"/>
      <c r="CR107" s="58"/>
      <c r="CS107" s="58"/>
      <c r="CT107" s="58"/>
      <c r="CU107" s="58"/>
      <c r="CV107" s="58"/>
      <c r="CW107" s="58"/>
      <c r="CX107" s="58"/>
      <c r="CY107" s="58"/>
      <c r="CZ107" s="58"/>
      <c r="DA107" s="58"/>
      <c r="DB107" s="58"/>
      <c r="DC107" s="58"/>
      <c r="DD107" s="58"/>
      <c r="DE107" s="58"/>
      <c r="DF107" s="58"/>
      <c r="DG107" s="58"/>
      <c r="DH107" s="58"/>
      <c r="DI107" s="58"/>
      <c r="DJ107" s="58"/>
      <c r="DK107" s="58"/>
      <c r="DL107" s="58"/>
      <c r="DM107" s="58"/>
      <c r="DN107" s="58"/>
      <c r="DO107" s="58"/>
      <c r="DP107" s="58"/>
      <c r="DQ107" s="58"/>
      <c r="DR107" s="58"/>
      <c r="DS107" s="58"/>
      <c r="DT107" s="58"/>
      <c r="DU107" s="58"/>
      <c r="DV107" s="58"/>
      <c r="DW107" s="58"/>
      <c r="DX107" s="58"/>
      <c r="DY107" s="58"/>
      <c r="DZ107" s="58"/>
      <c r="EA107" s="58"/>
      <c r="EB107" s="58"/>
      <c r="EC107" s="58"/>
      <c r="ED107" s="58"/>
      <c r="EE107" s="58"/>
      <c r="EF107" s="58"/>
      <c r="EG107" s="58"/>
      <c r="EH107" s="58"/>
      <c r="EI107" s="58"/>
      <c r="EJ107" s="58"/>
      <c r="EK107" s="58"/>
      <c r="EL107" s="58"/>
      <c r="EM107" s="58"/>
      <c r="EN107" s="58"/>
      <c r="EO107" s="58"/>
      <c r="EP107" s="58"/>
      <c r="EQ107" s="58"/>
      <c r="ER107" s="58"/>
      <c r="ES107" s="58"/>
      <c r="ET107" s="58"/>
      <c r="EU107" s="58"/>
      <c r="EV107" s="58"/>
      <c r="EW107" s="58"/>
      <c r="EX107" s="58"/>
      <c r="EY107" s="58"/>
      <c r="EZ107" s="58"/>
      <c r="FA107" s="58"/>
      <c r="FB107" s="58"/>
      <c r="FC107" s="58"/>
      <c r="FD107" s="58"/>
      <c r="FE107" s="58"/>
      <c r="FF107" s="58"/>
      <c r="FG107" s="58"/>
      <c r="FH107" s="58"/>
      <c r="FI107" s="58"/>
      <c r="FJ107" s="58"/>
      <c r="FK107" s="58"/>
      <c r="FL107" s="58"/>
      <c r="FM107" s="58"/>
      <c r="FN107" s="58"/>
      <c r="FO107" s="58"/>
      <c r="FP107" s="58"/>
      <c r="FQ107" s="58"/>
      <c r="FR107" s="58"/>
    </row>
    <row r="108" spans="1:174" s="65" customFormat="1" x14ac:dyDescent="0.2">
      <c r="A108" s="102"/>
      <c r="C108" s="101"/>
      <c r="D108" s="101"/>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c r="AS108" s="58"/>
      <c r="AT108" s="58"/>
      <c r="AU108" s="58"/>
      <c r="AV108" s="58"/>
      <c r="AW108" s="58"/>
      <c r="AX108" s="58"/>
      <c r="AY108" s="58"/>
      <c r="AZ108" s="58"/>
      <c r="BA108" s="58"/>
      <c r="BB108" s="58"/>
      <c r="BC108" s="58"/>
      <c r="BD108" s="58"/>
      <c r="BE108" s="58"/>
      <c r="BF108" s="58"/>
      <c r="BG108" s="58"/>
      <c r="BH108" s="58"/>
      <c r="BI108" s="58"/>
      <c r="BJ108" s="58"/>
      <c r="BK108" s="58"/>
      <c r="BL108" s="58"/>
      <c r="BM108" s="58"/>
      <c r="BN108" s="58"/>
      <c r="BO108" s="58"/>
      <c r="BP108" s="58"/>
      <c r="BQ108" s="58"/>
      <c r="BR108" s="58"/>
      <c r="BS108" s="58"/>
      <c r="BT108" s="58"/>
      <c r="BU108" s="58"/>
      <c r="BV108" s="58"/>
      <c r="BW108" s="58"/>
      <c r="BX108" s="58"/>
      <c r="BY108" s="58"/>
      <c r="BZ108" s="58"/>
      <c r="CA108" s="58"/>
      <c r="CB108" s="58"/>
      <c r="CC108" s="58"/>
      <c r="CD108" s="58"/>
      <c r="CE108" s="58"/>
      <c r="CF108" s="58"/>
      <c r="CG108" s="58"/>
      <c r="CH108" s="58"/>
      <c r="CI108" s="58"/>
      <c r="CJ108" s="58"/>
      <c r="CK108" s="58"/>
      <c r="CL108" s="97"/>
      <c r="CM108" s="58"/>
      <c r="CN108" s="58"/>
      <c r="CO108" s="58"/>
      <c r="CP108" s="58"/>
      <c r="CQ108" s="58"/>
      <c r="CR108" s="58"/>
      <c r="CS108" s="58"/>
      <c r="CT108" s="58"/>
      <c r="CU108" s="58"/>
      <c r="CV108" s="58"/>
      <c r="CW108" s="58"/>
      <c r="CX108" s="58"/>
      <c r="CY108" s="58"/>
      <c r="CZ108" s="58"/>
      <c r="DA108" s="58"/>
      <c r="DB108" s="58"/>
      <c r="DC108" s="58"/>
      <c r="DD108" s="58"/>
      <c r="DE108" s="58"/>
      <c r="DF108" s="58"/>
      <c r="DG108" s="58"/>
      <c r="DH108" s="58"/>
      <c r="DI108" s="58"/>
      <c r="DJ108" s="58"/>
      <c r="DK108" s="58"/>
      <c r="DL108" s="58"/>
      <c r="DM108" s="58"/>
      <c r="DN108" s="58"/>
      <c r="DO108" s="58"/>
      <c r="DP108" s="58"/>
      <c r="DQ108" s="58"/>
      <c r="DR108" s="58"/>
      <c r="DS108" s="58"/>
      <c r="DT108" s="58"/>
      <c r="DU108" s="58"/>
      <c r="DV108" s="58"/>
      <c r="DW108" s="58"/>
      <c r="DX108" s="58"/>
      <c r="DY108" s="58"/>
      <c r="DZ108" s="58"/>
      <c r="EA108" s="58"/>
      <c r="EB108" s="58"/>
      <c r="EC108" s="58"/>
      <c r="ED108" s="58"/>
      <c r="EE108" s="58"/>
      <c r="EF108" s="58"/>
      <c r="EG108" s="58"/>
      <c r="EH108" s="58"/>
      <c r="EI108" s="58"/>
      <c r="EJ108" s="58"/>
      <c r="EK108" s="58"/>
      <c r="EL108" s="58"/>
      <c r="EM108" s="58"/>
      <c r="EN108" s="58"/>
      <c r="EO108" s="58"/>
      <c r="EP108" s="58"/>
      <c r="EQ108" s="58"/>
      <c r="ER108" s="58"/>
      <c r="ES108" s="58"/>
      <c r="ET108" s="58"/>
      <c r="EU108" s="58"/>
      <c r="EV108" s="58"/>
      <c r="EW108" s="58"/>
      <c r="EX108" s="58"/>
      <c r="EY108" s="58"/>
      <c r="EZ108" s="58"/>
      <c r="FA108" s="58"/>
      <c r="FB108" s="58"/>
      <c r="FC108" s="58"/>
      <c r="FD108" s="58"/>
      <c r="FE108" s="58"/>
      <c r="FF108" s="58"/>
      <c r="FG108" s="58"/>
      <c r="FH108" s="58"/>
      <c r="FI108" s="58"/>
      <c r="FJ108" s="58"/>
      <c r="FK108" s="58"/>
      <c r="FL108" s="58"/>
      <c r="FM108" s="58"/>
      <c r="FN108" s="58"/>
      <c r="FO108" s="58"/>
      <c r="FP108" s="58"/>
      <c r="FQ108" s="58"/>
      <c r="FR108" s="58"/>
    </row>
    <row r="109" spans="1:174" s="65" customFormat="1" x14ac:dyDescent="0.2">
      <c r="A109" s="102"/>
      <c r="C109" s="101"/>
      <c r="D109" s="101"/>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c r="AS109" s="58"/>
      <c r="AT109" s="58"/>
      <c r="AU109" s="58"/>
      <c r="AV109" s="58"/>
      <c r="AW109" s="58"/>
      <c r="AX109" s="58"/>
      <c r="AY109" s="58"/>
      <c r="AZ109" s="58"/>
      <c r="BA109" s="58"/>
      <c r="BB109" s="58"/>
      <c r="BC109" s="58"/>
      <c r="BD109" s="58"/>
      <c r="BE109" s="58"/>
      <c r="BF109" s="58"/>
      <c r="BG109" s="58"/>
      <c r="BH109" s="58"/>
      <c r="BI109" s="58"/>
      <c r="BJ109" s="58"/>
      <c r="BK109" s="58"/>
      <c r="BL109" s="58"/>
      <c r="BM109" s="58"/>
      <c r="BN109" s="58"/>
      <c r="BO109" s="58"/>
      <c r="BP109" s="58"/>
      <c r="BQ109" s="58"/>
      <c r="BR109" s="58"/>
      <c r="BS109" s="58"/>
      <c r="BT109" s="58"/>
      <c r="BU109" s="58"/>
      <c r="BV109" s="58"/>
      <c r="BW109" s="58"/>
      <c r="BX109" s="58"/>
      <c r="BY109" s="58"/>
      <c r="BZ109" s="58"/>
      <c r="CA109" s="58"/>
      <c r="CB109" s="58"/>
      <c r="CC109" s="58"/>
      <c r="CD109" s="58"/>
      <c r="CE109" s="58"/>
      <c r="CF109" s="58"/>
      <c r="CG109" s="58"/>
      <c r="CH109" s="58"/>
      <c r="CI109" s="58"/>
      <c r="CJ109" s="58"/>
      <c r="CK109" s="58"/>
      <c r="CL109" s="97"/>
      <c r="CM109" s="58"/>
      <c r="CN109" s="58"/>
      <c r="CO109" s="58"/>
      <c r="CP109" s="58"/>
      <c r="CQ109" s="58"/>
      <c r="CR109" s="58"/>
      <c r="CS109" s="58"/>
      <c r="CT109" s="58"/>
      <c r="CU109" s="58"/>
      <c r="CV109" s="58"/>
      <c r="CW109" s="58"/>
      <c r="CX109" s="58"/>
      <c r="CY109" s="58"/>
      <c r="CZ109" s="58"/>
      <c r="DA109" s="58"/>
      <c r="DB109" s="58"/>
      <c r="DC109" s="58"/>
      <c r="DD109" s="58"/>
      <c r="DE109" s="58"/>
      <c r="DF109" s="58"/>
      <c r="DG109" s="58"/>
      <c r="DH109" s="58"/>
      <c r="DI109" s="58"/>
      <c r="DJ109" s="58"/>
      <c r="DK109" s="58"/>
      <c r="DL109" s="58"/>
      <c r="DM109" s="58"/>
      <c r="DN109" s="58"/>
      <c r="DO109" s="58"/>
      <c r="DP109" s="58"/>
      <c r="DQ109" s="58"/>
      <c r="DR109" s="58"/>
      <c r="DS109" s="58"/>
      <c r="DT109" s="58"/>
      <c r="DU109" s="58"/>
      <c r="DV109" s="58"/>
      <c r="DW109" s="58"/>
      <c r="DX109" s="58"/>
      <c r="DY109" s="58"/>
      <c r="DZ109" s="58"/>
      <c r="EA109" s="58"/>
      <c r="EB109" s="58"/>
      <c r="EC109" s="58"/>
      <c r="ED109" s="58"/>
      <c r="EE109" s="58"/>
      <c r="EF109" s="58"/>
      <c r="EG109" s="58"/>
      <c r="EH109" s="58"/>
      <c r="EI109" s="58"/>
      <c r="EJ109" s="58"/>
      <c r="EK109" s="58"/>
      <c r="EL109" s="58"/>
      <c r="EM109" s="58"/>
      <c r="EN109" s="58"/>
      <c r="EO109" s="58"/>
      <c r="EP109" s="58"/>
      <c r="EQ109" s="58"/>
      <c r="ER109" s="58"/>
      <c r="ES109" s="58"/>
      <c r="ET109" s="58"/>
      <c r="EU109" s="58"/>
      <c r="EV109" s="58"/>
      <c r="EW109" s="58"/>
      <c r="EX109" s="58"/>
      <c r="EY109" s="58"/>
      <c r="EZ109" s="58"/>
      <c r="FA109" s="58"/>
      <c r="FB109" s="58"/>
      <c r="FC109" s="58"/>
      <c r="FD109" s="58"/>
      <c r="FE109" s="58"/>
      <c r="FF109" s="58"/>
      <c r="FG109" s="58"/>
      <c r="FH109" s="58"/>
      <c r="FI109" s="58"/>
      <c r="FJ109" s="58"/>
      <c r="FK109" s="58"/>
      <c r="FL109" s="58"/>
      <c r="FM109" s="58"/>
      <c r="FN109" s="58"/>
      <c r="FO109" s="58"/>
      <c r="FP109" s="58"/>
      <c r="FQ109" s="58"/>
      <c r="FR109" s="58"/>
    </row>
    <row r="110" spans="1:174" s="65" customFormat="1" x14ac:dyDescent="0.2">
      <c r="A110" s="102"/>
      <c r="C110" s="101"/>
      <c r="D110" s="101"/>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c r="AQ110" s="58"/>
      <c r="AR110" s="58"/>
      <c r="AS110" s="58"/>
      <c r="AT110" s="58"/>
      <c r="AU110" s="58"/>
      <c r="AV110" s="58"/>
      <c r="AW110" s="58"/>
      <c r="AX110" s="58"/>
      <c r="AY110" s="58"/>
      <c r="AZ110" s="58"/>
      <c r="BA110" s="58"/>
      <c r="BB110" s="58"/>
      <c r="BC110" s="58"/>
      <c r="BD110" s="58"/>
      <c r="BE110" s="58"/>
      <c r="BF110" s="58"/>
      <c r="BG110" s="58"/>
      <c r="BH110" s="58"/>
      <c r="BI110" s="58"/>
      <c r="BJ110" s="58"/>
      <c r="BK110" s="58"/>
      <c r="BL110" s="58"/>
      <c r="BM110" s="58"/>
      <c r="BN110" s="58"/>
      <c r="BO110" s="58"/>
      <c r="BP110" s="58"/>
      <c r="BQ110" s="58"/>
      <c r="BR110" s="58"/>
      <c r="BS110" s="58"/>
      <c r="BT110" s="58"/>
      <c r="BU110" s="58"/>
      <c r="BV110" s="58"/>
      <c r="BW110" s="58"/>
      <c r="BX110" s="58"/>
      <c r="BY110" s="58"/>
      <c r="BZ110" s="58"/>
      <c r="CA110" s="58"/>
      <c r="CB110" s="58"/>
      <c r="CC110" s="58"/>
      <c r="CD110" s="58"/>
      <c r="CE110" s="58"/>
      <c r="CF110" s="58"/>
      <c r="CG110" s="58"/>
      <c r="CH110" s="58"/>
      <c r="CI110" s="58"/>
      <c r="CJ110" s="58"/>
      <c r="CK110" s="58"/>
      <c r="CL110" s="97"/>
      <c r="CM110" s="58"/>
      <c r="CN110" s="58"/>
      <c r="CO110" s="58"/>
      <c r="CP110" s="58"/>
      <c r="CQ110" s="58"/>
      <c r="CR110" s="58"/>
      <c r="CS110" s="58"/>
      <c r="CT110" s="58"/>
      <c r="CU110" s="58"/>
      <c r="CV110" s="58"/>
      <c r="CW110" s="58"/>
      <c r="CX110" s="58"/>
      <c r="CY110" s="58"/>
      <c r="CZ110" s="58"/>
      <c r="DA110" s="58"/>
      <c r="DB110" s="58"/>
      <c r="DC110" s="58"/>
      <c r="DD110" s="58"/>
      <c r="DE110" s="58"/>
      <c r="DF110" s="58"/>
      <c r="DG110" s="58"/>
      <c r="DH110" s="58"/>
      <c r="DI110" s="58"/>
      <c r="DJ110" s="58"/>
      <c r="DK110" s="58"/>
      <c r="DL110" s="58"/>
      <c r="DM110" s="58"/>
      <c r="DN110" s="58"/>
      <c r="DO110" s="58"/>
      <c r="DP110" s="58"/>
      <c r="DQ110" s="58"/>
      <c r="DR110" s="58"/>
      <c r="DS110" s="58"/>
      <c r="DT110" s="58"/>
      <c r="DU110" s="58"/>
      <c r="DV110" s="58"/>
      <c r="DW110" s="58"/>
      <c r="DX110" s="58"/>
      <c r="DY110" s="58"/>
      <c r="DZ110" s="58"/>
      <c r="EA110" s="58"/>
      <c r="EB110" s="58"/>
      <c r="EC110" s="58"/>
      <c r="ED110" s="58"/>
      <c r="EE110" s="58"/>
      <c r="EF110" s="58"/>
      <c r="EG110" s="58"/>
      <c r="EH110" s="58"/>
      <c r="EI110" s="58"/>
      <c r="EJ110" s="58"/>
      <c r="EK110" s="58"/>
      <c r="EL110" s="58"/>
      <c r="EM110" s="58"/>
      <c r="EN110" s="58"/>
      <c r="EO110" s="58"/>
      <c r="EP110" s="58"/>
      <c r="EQ110" s="58"/>
      <c r="ER110" s="58"/>
      <c r="ES110" s="58"/>
      <c r="ET110" s="58"/>
      <c r="EU110" s="58"/>
      <c r="EV110" s="58"/>
      <c r="EW110" s="58"/>
      <c r="EX110" s="58"/>
      <c r="EY110" s="58"/>
      <c r="EZ110" s="58"/>
      <c r="FA110" s="58"/>
      <c r="FB110" s="58"/>
      <c r="FC110" s="58"/>
      <c r="FD110" s="58"/>
      <c r="FE110" s="58"/>
      <c r="FF110" s="58"/>
      <c r="FG110" s="58"/>
      <c r="FH110" s="58"/>
      <c r="FI110" s="58"/>
      <c r="FJ110" s="58"/>
      <c r="FK110" s="58"/>
      <c r="FL110" s="58"/>
      <c r="FM110" s="58"/>
      <c r="FN110" s="58"/>
      <c r="FO110" s="58"/>
      <c r="FP110" s="58"/>
      <c r="FQ110" s="58"/>
      <c r="FR110" s="58"/>
    </row>
    <row r="111" spans="1:174" s="65" customFormat="1" x14ac:dyDescent="0.2">
      <c r="A111" s="102"/>
      <c r="C111" s="101"/>
      <c r="D111" s="101"/>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c r="AR111" s="58"/>
      <c r="AS111" s="58"/>
      <c r="AT111" s="58"/>
      <c r="AU111" s="58"/>
      <c r="AV111" s="58"/>
      <c r="AW111" s="58"/>
      <c r="AX111" s="58"/>
      <c r="AY111" s="58"/>
      <c r="AZ111" s="58"/>
      <c r="BA111" s="58"/>
      <c r="BB111" s="58"/>
      <c r="BC111" s="58"/>
      <c r="BD111" s="58"/>
      <c r="BE111" s="58"/>
      <c r="BF111" s="58"/>
      <c r="BG111" s="58"/>
      <c r="BH111" s="58"/>
      <c r="BI111" s="58"/>
      <c r="BJ111" s="58"/>
      <c r="BK111" s="58"/>
      <c r="BL111" s="58"/>
      <c r="BM111" s="58"/>
      <c r="BN111" s="58"/>
      <c r="BO111" s="58"/>
      <c r="BP111" s="58"/>
      <c r="BQ111" s="58"/>
      <c r="BR111" s="58"/>
      <c r="BS111" s="58"/>
      <c r="BT111" s="58"/>
      <c r="BU111" s="58"/>
      <c r="BV111" s="58"/>
      <c r="BW111" s="58"/>
      <c r="BX111" s="58"/>
      <c r="BY111" s="58"/>
      <c r="BZ111" s="58"/>
      <c r="CA111" s="58"/>
      <c r="CB111" s="58"/>
      <c r="CC111" s="58"/>
      <c r="CD111" s="58"/>
      <c r="CE111" s="58"/>
      <c r="CF111" s="58"/>
      <c r="CG111" s="58"/>
      <c r="CH111" s="58"/>
      <c r="CI111" s="58"/>
      <c r="CJ111" s="58"/>
      <c r="CK111" s="58"/>
      <c r="CL111" s="97"/>
      <c r="CM111" s="58"/>
      <c r="CN111" s="58"/>
      <c r="CO111" s="58"/>
      <c r="CP111" s="58"/>
      <c r="CQ111" s="58"/>
      <c r="CR111" s="58"/>
      <c r="CS111" s="58"/>
      <c r="CT111" s="58"/>
      <c r="CU111" s="58"/>
      <c r="CV111" s="58"/>
      <c r="CW111" s="58"/>
      <c r="CX111" s="58"/>
      <c r="CY111" s="58"/>
      <c r="CZ111" s="58"/>
      <c r="DA111" s="58"/>
      <c r="DB111" s="58"/>
      <c r="DC111" s="58"/>
      <c r="DD111" s="58"/>
      <c r="DE111" s="58"/>
      <c r="DF111" s="58"/>
      <c r="DG111" s="58"/>
      <c r="DH111" s="58"/>
      <c r="DI111" s="58"/>
      <c r="DJ111" s="58"/>
      <c r="DK111" s="58"/>
      <c r="DL111" s="58"/>
      <c r="DM111" s="58"/>
      <c r="DN111" s="58"/>
      <c r="DO111" s="58"/>
      <c r="DP111" s="58"/>
      <c r="DQ111" s="58"/>
      <c r="DR111" s="58"/>
      <c r="DS111" s="58"/>
      <c r="DT111" s="58"/>
      <c r="DU111" s="58"/>
      <c r="DV111" s="58"/>
      <c r="DW111" s="58"/>
      <c r="DX111" s="58"/>
      <c r="DY111" s="58"/>
      <c r="DZ111" s="58"/>
      <c r="EA111" s="58"/>
      <c r="EB111" s="58"/>
      <c r="EC111" s="58"/>
      <c r="ED111" s="58"/>
      <c r="EE111" s="58"/>
      <c r="EF111" s="58"/>
      <c r="EG111" s="58"/>
      <c r="EH111" s="58"/>
      <c r="EI111" s="58"/>
      <c r="EJ111" s="58"/>
      <c r="EK111" s="58"/>
      <c r="EL111" s="58"/>
      <c r="EM111" s="58"/>
      <c r="EN111" s="58"/>
      <c r="EO111" s="58"/>
      <c r="EP111" s="58"/>
      <c r="EQ111" s="58"/>
      <c r="ER111" s="58"/>
      <c r="ES111" s="58"/>
      <c r="ET111" s="58"/>
      <c r="EU111" s="58"/>
      <c r="EV111" s="58"/>
      <c r="EW111" s="58"/>
      <c r="EX111" s="58"/>
      <c r="EY111" s="58"/>
      <c r="EZ111" s="58"/>
      <c r="FA111" s="58"/>
      <c r="FB111" s="58"/>
      <c r="FC111" s="58"/>
      <c r="FD111" s="58"/>
      <c r="FE111" s="58"/>
      <c r="FF111" s="58"/>
      <c r="FG111" s="58"/>
      <c r="FH111" s="58"/>
      <c r="FI111" s="58"/>
      <c r="FJ111" s="58"/>
      <c r="FK111" s="58"/>
      <c r="FL111" s="58"/>
      <c r="FM111" s="58"/>
      <c r="FN111" s="58"/>
      <c r="FO111" s="58"/>
      <c r="FP111" s="58"/>
      <c r="FQ111" s="58"/>
      <c r="FR111" s="58"/>
    </row>
    <row r="112" spans="1:174" s="65" customFormat="1" x14ac:dyDescent="0.2">
      <c r="A112" s="102"/>
      <c r="C112" s="101"/>
      <c r="D112" s="101"/>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c r="AS112" s="58"/>
      <c r="AT112" s="58"/>
      <c r="AU112" s="58"/>
      <c r="AV112" s="58"/>
      <c r="AW112" s="58"/>
      <c r="AX112" s="58"/>
      <c r="AY112" s="58"/>
      <c r="AZ112" s="58"/>
      <c r="BA112" s="58"/>
      <c r="BB112" s="58"/>
      <c r="BC112" s="58"/>
      <c r="BD112" s="58"/>
      <c r="BE112" s="58"/>
      <c r="BF112" s="58"/>
      <c r="BG112" s="58"/>
      <c r="BH112" s="58"/>
      <c r="BI112" s="58"/>
      <c r="BJ112" s="58"/>
      <c r="BK112" s="58"/>
      <c r="BL112" s="58"/>
      <c r="BM112" s="58"/>
      <c r="BN112" s="58"/>
      <c r="BO112" s="58"/>
      <c r="BP112" s="58"/>
      <c r="BQ112" s="58"/>
      <c r="BR112" s="58"/>
      <c r="BS112" s="58"/>
      <c r="BT112" s="58"/>
      <c r="BU112" s="58"/>
      <c r="BV112" s="58"/>
      <c r="BW112" s="58"/>
      <c r="BX112" s="58"/>
      <c r="BY112" s="58"/>
      <c r="BZ112" s="58"/>
      <c r="CA112" s="58"/>
      <c r="CB112" s="58"/>
      <c r="CC112" s="58"/>
      <c r="CD112" s="58"/>
      <c r="CE112" s="58"/>
      <c r="CF112" s="58"/>
      <c r="CG112" s="58"/>
      <c r="CH112" s="58"/>
      <c r="CI112" s="58"/>
      <c r="CJ112" s="58"/>
      <c r="CK112" s="58"/>
      <c r="CL112" s="97"/>
      <c r="CM112" s="58"/>
      <c r="CN112" s="58"/>
      <c r="CO112" s="58"/>
      <c r="CP112" s="58"/>
      <c r="CQ112" s="58"/>
      <c r="CR112" s="58"/>
      <c r="CS112" s="58"/>
      <c r="CT112" s="58"/>
      <c r="CU112" s="58"/>
      <c r="CV112" s="58"/>
      <c r="CW112" s="58"/>
      <c r="CX112" s="58"/>
      <c r="CY112" s="58"/>
      <c r="CZ112" s="58"/>
      <c r="DA112" s="58"/>
      <c r="DB112" s="58"/>
      <c r="DC112" s="58"/>
      <c r="DD112" s="58"/>
      <c r="DE112" s="58"/>
      <c r="DF112" s="58"/>
      <c r="DG112" s="58"/>
      <c r="DH112" s="58"/>
      <c r="DI112" s="58"/>
      <c r="DJ112" s="58"/>
      <c r="DK112" s="58"/>
      <c r="DL112" s="58"/>
      <c r="DM112" s="58"/>
      <c r="DN112" s="58"/>
      <c r="DO112" s="58"/>
      <c r="DP112" s="58"/>
      <c r="DQ112" s="58"/>
      <c r="DR112" s="58"/>
      <c r="DS112" s="58"/>
      <c r="DT112" s="58"/>
      <c r="DU112" s="58"/>
      <c r="DV112" s="58"/>
      <c r="DW112" s="58"/>
      <c r="DX112" s="58"/>
      <c r="DY112" s="58"/>
      <c r="DZ112" s="58"/>
      <c r="EA112" s="58"/>
      <c r="EB112" s="58"/>
      <c r="EC112" s="58"/>
      <c r="ED112" s="58"/>
      <c r="EE112" s="58"/>
      <c r="EF112" s="58"/>
      <c r="EG112" s="58"/>
      <c r="EH112" s="58"/>
      <c r="EI112" s="58"/>
      <c r="EJ112" s="58"/>
      <c r="EK112" s="58"/>
      <c r="EL112" s="58"/>
      <c r="EM112" s="58"/>
      <c r="EN112" s="58"/>
      <c r="EO112" s="58"/>
      <c r="EP112" s="58"/>
      <c r="EQ112" s="58"/>
      <c r="ER112" s="58"/>
      <c r="ES112" s="58"/>
      <c r="ET112" s="58"/>
      <c r="EU112" s="58"/>
      <c r="EV112" s="58"/>
      <c r="EW112" s="58"/>
      <c r="EX112" s="58"/>
      <c r="EY112" s="58"/>
      <c r="EZ112" s="58"/>
      <c r="FA112" s="58"/>
      <c r="FB112" s="58"/>
      <c r="FC112" s="58"/>
      <c r="FD112" s="58"/>
      <c r="FE112" s="58"/>
      <c r="FF112" s="58"/>
      <c r="FG112" s="58"/>
      <c r="FH112" s="58"/>
      <c r="FI112" s="58"/>
      <c r="FJ112" s="58"/>
      <c r="FK112" s="58"/>
      <c r="FL112" s="58"/>
      <c r="FM112" s="58"/>
      <c r="FN112" s="58"/>
      <c r="FO112" s="58"/>
      <c r="FP112" s="58"/>
      <c r="FQ112" s="58"/>
      <c r="FR112" s="58"/>
    </row>
    <row r="113" spans="1:174" s="65" customFormat="1" x14ac:dyDescent="0.2">
      <c r="A113" s="102"/>
      <c r="C113" s="101"/>
      <c r="D113" s="101"/>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c r="AQ113" s="58"/>
      <c r="AR113" s="58"/>
      <c r="AS113" s="58"/>
      <c r="AT113" s="58"/>
      <c r="AU113" s="58"/>
      <c r="AV113" s="58"/>
      <c r="AW113" s="58"/>
      <c r="AX113" s="58"/>
      <c r="AY113" s="58"/>
      <c r="AZ113" s="58"/>
      <c r="BA113" s="58"/>
      <c r="BB113" s="58"/>
      <c r="BC113" s="58"/>
      <c r="BD113" s="58"/>
      <c r="BE113" s="58"/>
      <c r="BF113" s="58"/>
      <c r="BG113" s="58"/>
      <c r="BH113" s="58"/>
      <c r="BI113" s="58"/>
      <c r="BJ113" s="58"/>
      <c r="BK113" s="58"/>
      <c r="BL113" s="58"/>
      <c r="BM113" s="58"/>
      <c r="BN113" s="58"/>
      <c r="BO113" s="58"/>
      <c r="BP113" s="58"/>
      <c r="BQ113" s="58"/>
      <c r="BR113" s="58"/>
      <c r="BS113" s="58"/>
      <c r="BT113" s="58"/>
      <c r="BU113" s="58"/>
      <c r="BV113" s="58"/>
      <c r="BW113" s="58"/>
      <c r="BX113" s="58"/>
      <c r="BY113" s="58"/>
      <c r="BZ113" s="58"/>
      <c r="CA113" s="58"/>
      <c r="CB113" s="58"/>
      <c r="CC113" s="58"/>
      <c r="CD113" s="58"/>
      <c r="CE113" s="58"/>
      <c r="CF113" s="58"/>
      <c r="CG113" s="58"/>
      <c r="CH113" s="58"/>
      <c r="CI113" s="58"/>
      <c r="CJ113" s="58"/>
      <c r="CK113" s="58"/>
      <c r="CL113" s="97"/>
      <c r="CM113" s="58"/>
      <c r="CN113" s="58"/>
      <c r="CO113" s="58"/>
      <c r="CP113" s="58"/>
      <c r="CQ113" s="58"/>
      <c r="CR113" s="58"/>
      <c r="CS113" s="58"/>
      <c r="CT113" s="58"/>
      <c r="CU113" s="58"/>
      <c r="CV113" s="58"/>
      <c r="CW113" s="58"/>
      <c r="CX113" s="58"/>
      <c r="CY113" s="58"/>
      <c r="CZ113" s="58"/>
      <c r="DA113" s="58"/>
      <c r="DB113" s="58"/>
      <c r="DC113" s="58"/>
      <c r="DD113" s="58"/>
      <c r="DE113" s="58"/>
      <c r="DF113" s="58"/>
      <c r="DG113" s="58"/>
      <c r="DH113" s="58"/>
      <c r="DI113" s="58"/>
      <c r="DJ113" s="58"/>
      <c r="DK113" s="58"/>
      <c r="DL113" s="58"/>
      <c r="DM113" s="58"/>
      <c r="DN113" s="58"/>
      <c r="DO113" s="58"/>
      <c r="DP113" s="58"/>
      <c r="DQ113" s="58"/>
      <c r="DR113" s="58"/>
      <c r="DS113" s="58"/>
      <c r="DT113" s="58"/>
      <c r="DU113" s="58"/>
      <c r="DV113" s="58"/>
      <c r="DW113" s="58"/>
      <c r="DX113" s="58"/>
      <c r="DY113" s="58"/>
      <c r="DZ113" s="58"/>
      <c r="EA113" s="58"/>
      <c r="EB113" s="58"/>
      <c r="EC113" s="58"/>
      <c r="ED113" s="58"/>
      <c r="EE113" s="58"/>
      <c r="EF113" s="58"/>
      <c r="EG113" s="58"/>
      <c r="EH113" s="58"/>
      <c r="EI113" s="58"/>
      <c r="EJ113" s="58"/>
      <c r="EK113" s="58"/>
      <c r="EL113" s="58"/>
      <c r="EM113" s="58"/>
      <c r="EN113" s="58"/>
      <c r="EO113" s="58"/>
      <c r="EP113" s="58"/>
      <c r="EQ113" s="58"/>
      <c r="ER113" s="58"/>
      <c r="ES113" s="58"/>
      <c r="ET113" s="58"/>
      <c r="EU113" s="58"/>
      <c r="EV113" s="58"/>
      <c r="EW113" s="58"/>
      <c r="EX113" s="58"/>
      <c r="EY113" s="58"/>
      <c r="EZ113" s="58"/>
      <c r="FA113" s="58"/>
      <c r="FB113" s="58"/>
      <c r="FC113" s="58"/>
      <c r="FD113" s="58"/>
      <c r="FE113" s="58"/>
      <c r="FF113" s="58"/>
      <c r="FG113" s="58"/>
      <c r="FH113" s="58"/>
      <c r="FI113" s="58"/>
      <c r="FJ113" s="58"/>
      <c r="FK113" s="58"/>
      <c r="FL113" s="58"/>
      <c r="FM113" s="58"/>
      <c r="FN113" s="58"/>
      <c r="FO113" s="58"/>
      <c r="FP113" s="58"/>
      <c r="FQ113" s="58"/>
      <c r="FR113" s="58"/>
    </row>
    <row r="114" spans="1:174" s="65" customFormat="1" x14ac:dyDescent="0.2">
      <c r="A114" s="102"/>
      <c r="C114" s="101"/>
      <c r="D114" s="101"/>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58"/>
      <c r="AO114" s="58"/>
      <c r="AP114" s="58"/>
      <c r="AQ114" s="58"/>
      <c r="AR114" s="58"/>
      <c r="AS114" s="58"/>
      <c r="AT114" s="58"/>
      <c r="AU114" s="58"/>
      <c r="AV114" s="58"/>
      <c r="AW114" s="58"/>
      <c r="AX114" s="58"/>
      <c r="AY114" s="58"/>
      <c r="AZ114" s="58"/>
      <c r="BA114" s="58"/>
      <c r="BB114" s="58"/>
      <c r="BC114" s="58"/>
      <c r="BD114" s="58"/>
      <c r="BE114" s="58"/>
      <c r="BF114" s="58"/>
      <c r="BG114" s="58"/>
      <c r="BH114" s="58"/>
      <c r="BI114" s="58"/>
      <c r="BJ114" s="58"/>
      <c r="BK114" s="58"/>
      <c r="BL114" s="58"/>
      <c r="BM114" s="58"/>
      <c r="BN114" s="58"/>
      <c r="BO114" s="58"/>
      <c r="BP114" s="58"/>
      <c r="BQ114" s="58"/>
      <c r="BR114" s="58"/>
      <c r="BS114" s="58"/>
      <c r="BT114" s="58"/>
      <c r="BU114" s="58"/>
      <c r="BV114" s="58"/>
      <c r="BW114" s="58"/>
      <c r="BX114" s="58"/>
      <c r="BY114" s="58"/>
      <c r="BZ114" s="58"/>
      <c r="CA114" s="58"/>
      <c r="CB114" s="58"/>
      <c r="CC114" s="58"/>
      <c r="CD114" s="58"/>
      <c r="CE114" s="58"/>
      <c r="CF114" s="58"/>
      <c r="CG114" s="58"/>
      <c r="CH114" s="58"/>
      <c r="CI114" s="58"/>
      <c r="CJ114" s="58"/>
      <c r="CK114" s="58"/>
      <c r="CL114" s="97"/>
      <c r="CM114" s="58"/>
      <c r="CN114" s="58"/>
      <c r="CO114" s="58"/>
      <c r="CP114" s="58"/>
      <c r="CQ114" s="58"/>
      <c r="CR114" s="58"/>
      <c r="CS114" s="58"/>
      <c r="CT114" s="58"/>
      <c r="CU114" s="58"/>
      <c r="CV114" s="58"/>
      <c r="CW114" s="58"/>
      <c r="CX114" s="58"/>
      <c r="CY114" s="58"/>
      <c r="CZ114" s="58"/>
      <c r="DA114" s="58"/>
      <c r="DB114" s="58"/>
      <c r="DC114" s="58"/>
      <c r="DD114" s="58"/>
      <c r="DE114" s="58"/>
      <c r="DF114" s="58"/>
      <c r="DG114" s="58"/>
      <c r="DH114" s="58"/>
      <c r="DI114" s="58"/>
      <c r="DJ114" s="58"/>
      <c r="DK114" s="58"/>
      <c r="DL114" s="58"/>
      <c r="DM114" s="58"/>
      <c r="DN114" s="58"/>
      <c r="DO114" s="58"/>
      <c r="DP114" s="58"/>
      <c r="DQ114" s="58"/>
      <c r="DR114" s="58"/>
      <c r="DS114" s="58"/>
      <c r="DT114" s="58"/>
      <c r="DU114" s="58"/>
      <c r="DV114" s="58"/>
      <c r="DW114" s="58"/>
      <c r="DX114" s="58"/>
      <c r="DY114" s="58"/>
      <c r="DZ114" s="58"/>
      <c r="EA114" s="58"/>
      <c r="EB114" s="58"/>
      <c r="EC114" s="58"/>
      <c r="ED114" s="58"/>
      <c r="EE114" s="58"/>
      <c r="EF114" s="58"/>
      <c r="EG114" s="58"/>
      <c r="EH114" s="58"/>
      <c r="EI114" s="58"/>
      <c r="EJ114" s="58"/>
      <c r="EK114" s="58"/>
      <c r="EL114" s="58"/>
      <c r="EM114" s="58"/>
      <c r="EN114" s="58"/>
      <c r="EO114" s="58"/>
      <c r="EP114" s="58"/>
      <c r="EQ114" s="58"/>
      <c r="ER114" s="58"/>
      <c r="ES114" s="58"/>
      <c r="ET114" s="58"/>
      <c r="EU114" s="58"/>
      <c r="EV114" s="58"/>
      <c r="EW114" s="58"/>
      <c r="EX114" s="58"/>
      <c r="EY114" s="58"/>
      <c r="EZ114" s="58"/>
      <c r="FA114" s="58"/>
      <c r="FB114" s="58"/>
      <c r="FC114" s="58"/>
      <c r="FD114" s="58"/>
      <c r="FE114" s="58"/>
      <c r="FF114" s="58"/>
      <c r="FG114" s="58"/>
      <c r="FH114" s="58"/>
      <c r="FI114" s="58"/>
      <c r="FJ114" s="58"/>
      <c r="FK114" s="58"/>
      <c r="FL114" s="58"/>
      <c r="FM114" s="58"/>
      <c r="FN114" s="58"/>
      <c r="FO114" s="58"/>
      <c r="FP114" s="58"/>
      <c r="FQ114" s="58"/>
      <c r="FR114" s="58"/>
    </row>
    <row r="115" spans="1:174" s="65" customFormat="1" x14ac:dyDescent="0.2">
      <c r="A115" s="102"/>
      <c r="C115" s="101"/>
      <c r="D115" s="101"/>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c r="BD115" s="58"/>
      <c r="BE115" s="58"/>
      <c r="BF115" s="58"/>
      <c r="BG115" s="58"/>
      <c r="BH115" s="58"/>
      <c r="BI115" s="58"/>
      <c r="BJ115" s="58"/>
      <c r="BK115" s="58"/>
      <c r="BL115" s="58"/>
      <c r="BM115" s="58"/>
      <c r="BN115" s="58"/>
      <c r="BO115" s="58"/>
      <c r="BP115" s="58"/>
      <c r="BQ115" s="58"/>
      <c r="BR115" s="58"/>
      <c r="BS115" s="58"/>
      <c r="BT115" s="58"/>
      <c r="BU115" s="58"/>
      <c r="BV115" s="58"/>
      <c r="BW115" s="58"/>
      <c r="BX115" s="58"/>
      <c r="BY115" s="58"/>
      <c r="BZ115" s="58"/>
      <c r="CA115" s="58"/>
      <c r="CB115" s="58"/>
      <c r="CC115" s="58"/>
      <c r="CD115" s="58"/>
      <c r="CE115" s="58"/>
      <c r="CF115" s="58"/>
      <c r="CG115" s="58"/>
      <c r="CH115" s="58"/>
      <c r="CI115" s="58"/>
      <c r="CJ115" s="58"/>
      <c r="CK115" s="58"/>
      <c r="CL115" s="97"/>
      <c r="CM115" s="58"/>
      <c r="CN115" s="58"/>
      <c r="CO115" s="58"/>
      <c r="CP115" s="58"/>
      <c r="CQ115" s="58"/>
      <c r="CR115" s="58"/>
      <c r="CS115" s="58"/>
      <c r="CT115" s="58"/>
      <c r="CU115" s="58"/>
      <c r="CV115" s="58"/>
      <c r="CW115" s="58"/>
      <c r="CX115" s="58"/>
      <c r="CY115" s="58"/>
      <c r="CZ115" s="58"/>
      <c r="DA115" s="58"/>
      <c r="DB115" s="58"/>
      <c r="DC115" s="58"/>
      <c r="DD115" s="58"/>
      <c r="DE115" s="58"/>
      <c r="DF115" s="58"/>
      <c r="DG115" s="58"/>
      <c r="DH115" s="58"/>
      <c r="DI115" s="58"/>
      <c r="DJ115" s="58"/>
      <c r="DK115" s="58"/>
      <c r="DL115" s="58"/>
      <c r="DM115" s="58"/>
      <c r="DN115" s="58"/>
      <c r="DO115" s="58"/>
      <c r="DP115" s="58"/>
      <c r="DQ115" s="58"/>
      <c r="DR115" s="58"/>
      <c r="DS115" s="58"/>
      <c r="DT115" s="58"/>
      <c r="DU115" s="58"/>
      <c r="DV115" s="58"/>
      <c r="DW115" s="58"/>
      <c r="DX115" s="58"/>
      <c r="DY115" s="58"/>
      <c r="DZ115" s="58"/>
      <c r="EA115" s="58"/>
      <c r="EB115" s="58"/>
      <c r="EC115" s="58"/>
      <c r="ED115" s="58"/>
      <c r="EE115" s="58"/>
      <c r="EF115" s="58"/>
      <c r="EG115" s="58"/>
      <c r="EH115" s="58"/>
      <c r="EI115" s="58"/>
      <c r="EJ115" s="58"/>
      <c r="EK115" s="58"/>
      <c r="EL115" s="58"/>
      <c r="EM115" s="58"/>
      <c r="EN115" s="58"/>
      <c r="EO115" s="58"/>
      <c r="EP115" s="58"/>
      <c r="EQ115" s="58"/>
      <c r="ER115" s="58"/>
      <c r="ES115" s="58"/>
      <c r="ET115" s="58"/>
      <c r="EU115" s="58"/>
      <c r="EV115" s="58"/>
      <c r="EW115" s="58"/>
      <c r="EX115" s="58"/>
      <c r="EY115" s="58"/>
      <c r="EZ115" s="58"/>
      <c r="FA115" s="58"/>
      <c r="FB115" s="58"/>
      <c r="FC115" s="58"/>
      <c r="FD115" s="58"/>
      <c r="FE115" s="58"/>
      <c r="FF115" s="58"/>
      <c r="FG115" s="58"/>
      <c r="FH115" s="58"/>
      <c r="FI115" s="58"/>
      <c r="FJ115" s="58"/>
      <c r="FK115" s="58"/>
      <c r="FL115" s="58"/>
      <c r="FM115" s="58"/>
      <c r="FN115" s="58"/>
      <c r="FO115" s="58"/>
      <c r="FP115" s="58"/>
      <c r="FQ115" s="58"/>
      <c r="FR115" s="58"/>
    </row>
    <row r="116" spans="1:174" s="65" customFormat="1" x14ac:dyDescent="0.2">
      <c r="A116" s="102"/>
      <c r="C116" s="101"/>
      <c r="D116" s="101"/>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c r="AO116" s="58"/>
      <c r="AP116" s="58"/>
      <c r="AQ116" s="58"/>
      <c r="AR116" s="58"/>
      <c r="AS116" s="58"/>
      <c r="AT116" s="58"/>
      <c r="AU116" s="58"/>
      <c r="AV116" s="58"/>
      <c r="AW116" s="58"/>
      <c r="AX116" s="58"/>
      <c r="AY116" s="58"/>
      <c r="AZ116" s="58"/>
      <c r="BA116" s="58"/>
      <c r="BB116" s="58"/>
      <c r="BC116" s="58"/>
      <c r="BD116" s="58"/>
      <c r="BE116" s="58"/>
      <c r="BF116" s="58"/>
      <c r="BG116" s="58"/>
      <c r="BH116" s="58"/>
      <c r="BI116" s="58"/>
      <c r="BJ116" s="58"/>
      <c r="BK116" s="58"/>
      <c r="BL116" s="58"/>
      <c r="BM116" s="58"/>
      <c r="BN116" s="58"/>
      <c r="BO116" s="58"/>
      <c r="BP116" s="58"/>
      <c r="BQ116" s="58"/>
      <c r="BR116" s="58"/>
      <c r="BS116" s="58"/>
      <c r="BT116" s="58"/>
      <c r="BU116" s="58"/>
      <c r="BV116" s="58"/>
      <c r="BW116" s="58"/>
      <c r="BX116" s="58"/>
      <c r="BY116" s="58"/>
      <c r="BZ116" s="58"/>
      <c r="CA116" s="58"/>
      <c r="CB116" s="58"/>
      <c r="CC116" s="58"/>
      <c r="CD116" s="58"/>
      <c r="CE116" s="58"/>
      <c r="CF116" s="58"/>
      <c r="CG116" s="58"/>
      <c r="CH116" s="58"/>
      <c r="CI116" s="58"/>
      <c r="CJ116" s="58"/>
      <c r="CK116" s="58"/>
      <c r="CL116" s="97"/>
      <c r="CM116" s="58"/>
      <c r="CN116" s="58"/>
      <c r="CO116" s="58"/>
      <c r="CP116" s="58"/>
      <c r="CQ116" s="58"/>
      <c r="CR116" s="58"/>
      <c r="CS116" s="58"/>
      <c r="CT116" s="58"/>
      <c r="CU116" s="58"/>
      <c r="CV116" s="58"/>
      <c r="CW116" s="58"/>
      <c r="CX116" s="58"/>
      <c r="CY116" s="58"/>
      <c r="CZ116" s="58"/>
      <c r="DA116" s="58"/>
      <c r="DB116" s="58"/>
      <c r="DC116" s="58"/>
      <c r="DD116" s="58"/>
      <c r="DE116" s="58"/>
      <c r="DF116" s="58"/>
      <c r="DG116" s="58"/>
      <c r="DH116" s="58"/>
      <c r="DI116" s="58"/>
      <c r="DJ116" s="58"/>
      <c r="DK116" s="58"/>
      <c r="DL116" s="58"/>
      <c r="DM116" s="58"/>
      <c r="DN116" s="58"/>
      <c r="DO116" s="58"/>
      <c r="DP116" s="58"/>
      <c r="DQ116" s="58"/>
      <c r="DR116" s="58"/>
      <c r="DS116" s="58"/>
      <c r="DT116" s="58"/>
      <c r="DU116" s="58"/>
      <c r="DV116" s="58"/>
      <c r="DW116" s="58"/>
      <c r="DX116" s="58"/>
      <c r="DY116" s="58"/>
      <c r="DZ116" s="58"/>
      <c r="EA116" s="58"/>
      <c r="EB116" s="58"/>
      <c r="EC116" s="58"/>
      <c r="ED116" s="58"/>
      <c r="EE116" s="58"/>
      <c r="EF116" s="58"/>
      <c r="EG116" s="58"/>
      <c r="EH116" s="58"/>
      <c r="EI116" s="58"/>
      <c r="EJ116" s="58"/>
      <c r="EK116" s="58"/>
      <c r="EL116" s="58"/>
      <c r="EM116" s="58"/>
      <c r="EN116" s="58"/>
      <c r="EO116" s="58"/>
      <c r="EP116" s="58"/>
      <c r="EQ116" s="58"/>
      <c r="ER116" s="58"/>
      <c r="ES116" s="58"/>
      <c r="ET116" s="58"/>
      <c r="EU116" s="58"/>
      <c r="EV116" s="58"/>
      <c r="EW116" s="58"/>
      <c r="EX116" s="58"/>
      <c r="EY116" s="58"/>
      <c r="EZ116" s="58"/>
      <c r="FA116" s="58"/>
      <c r="FB116" s="58"/>
      <c r="FC116" s="58"/>
      <c r="FD116" s="58"/>
      <c r="FE116" s="58"/>
      <c r="FF116" s="58"/>
      <c r="FG116" s="58"/>
      <c r="FH116" s="58"/>
      <c r="FI116" s="58"/>
      <c r="FJ116" s="58"/>
      <c r="FK116" s="58"/>
      <c r="FL116" s="58"/>
      <c r="FM116" s="58"/>
      <c r="FN116" s="58"/>
      <c r="FO116" s="58"/>
      <c r="FP116" s="58"/>
      <c r="FQ116" s="58"/>
      <c r="FR116" s="58"/>
    </row>
    <row r="117" spans="1:174" s="65" customFormat="1" x14ac:dyDescent="0.2">
      <c r="A117" s="102"/>
      <c r="C117" s="101"/>
      <c r="D117" s="101"/>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c r="AQ117" s="58"/>
      <c r="AR117" s="58"/>
      <c r="AS117" s="58"/>
      <c r="AT117" s="58"/>
      <c r="AU117" s="58"/>
      <c r="AV117" s="58"/>
      <c r="AW117" s="58"/>
      <c r="AX117" s="58"/>
      <c r="AY117" s="58"/>
      <c r="AZ117" s="58"/>
      <c r="BA117" s="58"/>
      <c r="BB117" s="58"/>
      <c r="BC117" s="58"/>
      <c r="BD117" s="58"/>
      <c r="BE117" s="58"/>
      <c r="BF117" s="58"/>
      <c r="BG117" s="58"/>
      <c r="BH117" s="58"/>
      <c r="BI117" s="58"/>
      <c r="BJ117" s="58"/>
      <c r="BK117" s="58"/>
      <c r="BL117" s="58"/>
      <c r="BM117" s="58"/>
      <c r="BN117" s="58"/>
      <c r="BO117" s="58"/>
      <c r="BP117" s="58"/>
      <c r="BQ117" s="58"/>
      <c r="BR117" s="58"/>
      <c r="BS117" s="58"/>
      <c r="BT117" s="58"/>
      <c r="BU117" s="58"/>
      <c r="BV117" s="58"/>
      <c r="BW117" s="58"/>
      <c r="BX117" s="58"/>
      <c r="BY117" s="58"/>
      <c r="BZ117" s="58"/>
      <c r="CA117" s="58"/>
      <c r="CB117" s="58"/>
      <c r="CC117" s="58"/>
      <c r="CD117" s="58"/>
      <c r="CE117" s="58"/>
      <c r="CF117" s="58"/>
      <c r="CG117" s="58"/>
      <c r="CH117" s="58"/>
      <c r="CI117" s="58"/>
      <c r="CJ117" s="58"/>
      <c r="CK117" s="58"/>
      <c r="CL117" s="97"/>
      <c r="CM117" s="58"/>
      <c r="CN117" s="58"/>
      <c r="CO117" s="58"/>
      <c r="CP117" s="58"/>
      <c r="CQ117" s="58"/>
      <c r="CR117" s="58"/>
      <c r="CS117" s="58"/>
      <c r="CT117" s="58"/>
      <c r="CU117" s="58"/>
      <c r="CV117" s="58"/>
      <c r="CW117" s="58"/>
      <c r="CX117" s="58"/>
      <c r="CY117" s="58"/>
      <c r="CZ117" s="58"/>
      <c r="DA117" s="58"/>
      <c r="DB117" s="58"/>
      <c r="DC117" s="58"/>
      <c r="DD117" s="58"/>
      <c r="DE117" s="58"/>
      <c r="DF117" s="58"/>
      <c r="DG117" s="58"/>
      <c r="DH117" s="58"/>
      <c r="DI117" s="58"/>
      <c r="DJ117" s="58"/>
      <c r="DK117" s="58"/>
      <c r="DL117" s="58"/>
      <c r="DM117" s="58"/>
      <c r="DN117" s="58"/>
      <c r="DO117" s="58"/>
      <c r="DP117" s="58"/>
      <c r="DQ117" s="58"/>
      <c r="DR117" s="58"/>
      <c r="DS117" s="58"/>
      <c r="DT117" s="58"/>
      <c r="DU117" s="58"/>
      <c r="DV117" s="58"/>
      <c r="DW117" s="58"/>
      <c r="DX117" s="58"/>
      <c r="DY117" s="58"/>
      <c r="DZ117" s="58"/>
      <c r="EA117" s="58"/>
      <c r="EB117" s="58"/>
      <c r="EC117" s="58"/>
      <c r="ED117" s="58"/>
      <c r="EE117" s="58"/>
      <c r="EF117" s="58"/>
      <c r="EG117" s="58"/>
      <c r="EH117" s="58"/>
      <c r="EI117" s="58"/>
      <c r="EJ117" s="58"/>
      <c r="EK117" s="58"/>
      <c r="EL117" s="58"/>
      <c r="EM117" s="58"/>
      <c r="EN117" s="58"/>
      <c r="EO117" s="58"/>
      <c r="EP117" s="58"/>
      <c r="EQ117" s="58"/>
      <c r="ER117" s="58"/>
      <c r="ES117" s="58"/>
      <c r="ET117" s="58"/>
      <c r="EU117" s="58"/>
      <c r="EV117" s="58"/>
      <c r="EW117" s="58"/>
      <c r="EX117" s="58"/>
      <c r="EY117" s="58"/>
      <c r="EZ117" s="58"/>
      <c r="FA117" s="58"/>
      <c r="FB117" s="58"/>
      <c r="FC117" s="58"/>
      <c r="FD117" s="58"/>
      <c r="FE117" s="58"/>
      <c r="FF117" s="58"/>
      <c r="FG117" s="58"/>
      <c r="FH117" s="58"/>
      <c r="FI117" s="58"/>
      <c r="FJ117" s="58"/>
      <c r="FK117" s="58"/>
      <c r="FL117" s="58"/>
      <c r="FM117" s="58"/>
      <c r="FN117" s="58"/>
      <c r="FO117" s="58"/>
      <c r="FP117" s="58"/>
      <c r="FQ117" s="58"/>
      <c r="FR117" s="58"/>
    </row>
    <row r="118" spans="1:174" s="65" customFormat="1" x14ac:dyDescent="0.2">
      <c r="A118" s="102"/>
      <c r="C118" s="101"/>
      <c r="D118" s="101"/>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c r="AQ118" s="58"/>
      <c r="AR118" s="58"/>
      <c r="AS118" s="58"/>
      <c r="AT118" s="58"/>
      <c r="AU118" s="58"/>
      <c r="AV118" s="58"/>
      <c r="AW118" s="58"/>
      <c r="AX118" s="58"/>
      <c r="AY118" s="58"/>
      <c r="AZ118" s="58"/>
      <c r="BA118" s="58"/>
      <c r="BB118" s="58"/>
      <c r="BC118" s="58"/>
      <c r="BD118" s="58"/>
      <c r="BE118" s="58"/>
      <c r="BF118" s="58"/>
      <c r="BG118" s="58"/>
      <c r="BH118" s="58"/>
      <c r="BI118" s="58"/>
      <c r="BJ118" s="58"/>
      <c r="BK118" s="58"/>
      <c r="BL118" s="58"/>
      <c r="BM118" s="58"/>
      <c r="BN118" s="58"/>
      <c r="BO118" s="58"/>
      <c r="BP118" s="58"/>
      <c r="BQ118" s="58"/>
      <c r="BR118" s="58"/>
      <c r="BS118" s="58"/>
      <c r="BT118" s="58"/>
      <c r="BU118" s="58"/>
      <c r="BV118" s="58"/>
      <c r="BW118" s="58"/>
      <c r="BX118" s="58"/>
      <c r="BY118" s="58"/>
      <c r="BZ118" s="58"/>
      <c r="CA118" s="58"/>
      <c r="CB118" s="58"/>
      <c r="CC118" s="58"/>
      <c r="CD118" s="58"/>
      <c r="CE118" s="58"/>
      <c r="CF118" s="58"/>
      <c r="CG118" s="58"/>
      <c r="CH118" s="58"/>
      <c r="CI118" s="58"/>
      <c r="CJ118" s="58"/>
      <c r="CK118" s="58"/>
      <c r="CL118" s="97"/>
      <c r="CM118" s="58"/>
      <c r="CN118" s="58"/>
      <c r="CO118" s="58"/>
      <c r="CP118" s="58"/>
      <c r="CQ118" s="58"/>
      <c r="CR118" s="58"/>
      <c r="CS118" s="58"/>
      <c r="CT118" s="58"/>
      <c r="CU118" s="58"/>
      <c r="CV118" s="58"/>
      <c r="CW118" s="58"/>
      <c r="CX118" s="58"/>
      <c r="CY118" s="58"/>
      <c r="CZ118" s="58"/>
      <c r="DA118" s="58"/>
      <c r="DB118" s="58"/>
      <c r="DC118" s="58"/>
      <c r="DD118" s="58"/>
      <c r="DE118" s="58"/>
      <c r="DF118" s="58"/>
      <c r="DG118" s="58"/>
      <c r="DH118" s="58"/>
      <c r="DI118" s="58"/>
      <c r="DJ118" s="58"/>
      <c r="DK118" s="58"/>
      <c r="DL118" s="58"/>
      <c r="DM118" s="58"/>
      <c r="DN118" s="58"/>
      <c r="DO118" s="58"/>
      <c r="DP118" s="58"/>
      <c r="DQ118" s="58"/>
      <c r="DR118" s="58"/>
      <c r="DS118" s="58"/>
      <c r="DT118" s="58"/>
      <c r="DU118" s="58"/>
      <c r="DV118" s="58"/>
      <c r="DW118" s="58"/>
      <c r="DX118" s="58"/>
      <c r="DY118" s="58"/>
      <c r="DZ118" s="58"/>
      <c r="EA118" s="58"/>
      <c r="EB118" s="58"/>
      <c r="EC118" s="58"/>
      <c r="ED118" s="58"/>
      <c r="EE118" s="58"/>
      <c r="EF118" s="58"/>
      <c r="EG118" s="58"/>
      <c r="EH118" s="58"/>
      <c r="EI118" s="58"/>
      <c r="EJ118" s="58"/>
      <c r="EK118" s="58"/>
      <c r="EL118" s="58"/>
      <c r="EM118" s="58"/>
      <c r="EN118" s="58"/>
      <c r="EO118" s="58"/>
      <c r="EP118" s="58"/>
      <c r="EQ118" s="58"/>
      <c r="ER118" s="58"/>
      <c r="ES118" s="58"/>
      <c r="ET118" s="58"/>
      <c r="EU118" s="58"/>
      <c r="EV118" s="58"/>
      <c r="EW118" s="58"/>
      <c r="EX118" s="58"/>
      <c r="EY118" s="58"/>
      <c r="EZ118" s="58"/>
      <c r="FA118" s="58"/>
      <c r="FB118" s="58"/>
      <c r="FC118" s="58"/>
      <c r="FD118" s="58"/>
      <c r="FE118" s="58"/>
      <c r="FF118" s="58"/>
      <c r="FG118" s="58"/>
      <c r="FH118" s="58"/>
      <c r="FI118" s="58"/>
      <c r="FJ118" s="58"/>
      <c r="FK118" s="58"/>
      <c r="FL118" s="58"/>
      <c r="FM118" s="58"/>
      <c r="FN118" s="58"/>
      <c r="FO118" s="58"/>
      <c r="FP118" s="58"/>
      <c r="FQ118" s="58"/>
      <c r="FR118" s="58"/>
    </row>
    <row r="119" spans="1:174" s="65" customFormat="1" x14ac:dyDescent="0.2">
      <c r="A119" s="102"/>
      <c r="C119" s="101"/>
      <c r="D119" s="101"/>
      <c r="G119" s="58"/>
      <c r="H119" s="58"/>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c r="AM119" s="58"/>
      <c r="AN119" s="58"/>
      <c r="AO119" s="58"/>
      <c r="AP119" s="58"/>
      <c r="AQ119" s="58"/>
      <c r="AR119" s="58"/>
      <c r="AS119" s="58"/>
      <c r="AT119" s="58"/>
      <c r="AU119" s="58"/>
      <c r="AV119" s="58"/>
      <c r="AW119" s="58"/>
      <c r="AX119" s="58"/>
      <c r="AY119" s="58"/>
      <c r="AZ119" s="58"/>
      <c r="BA119" s="58"/>
      <c r="BB119" s="58"/>
      <c r="BC119" s="58"/>
      <c r="BD119" s="58"/>
      <c r="BE119" s="58"/>
      <c r="BF119" s="58"/>
      <c r="BG119" s="58"/>
      <c r="BH119" s="58"/>
      <c r="BI119" s="58"/>
      <c r="BJ119" s="58"/>
      <c r="BK119" s="58"/>
      <c r="BL119" s="58"/>
      <c r="BM119" s="58"/>
      <c r="BN119" s="58"/>
      <c r="BO119" s="58"/>
      <c r="BP119" s="58"/>
      <c r="BQ119" s="58"/>
      <c r="BR119" s="58"/>
      <c r="BS119" s="58"/>
      <c r="BT119" s="58"/>
      <c r="BU119" s="58"/>
      <c r="BV119" s="58"/>
      <c r="BW119" s="58"/>
      <c r="BX119" s="58"/>
      <c r="BY119" s="58"/>
      <c r="BZ119" s="58"/>
      <c r="CA119" s="58"/>
      <c r="CB119" s="58"/>
      <c r="CC119" s="58"/>
      <c r="CD119" s="58"/>
      <c r="CE119" s="58"/>
      <c r="CF119" s="58"/>
      <c r="CG119" s="58"/>
      <c r="CH119" s="58"/>
      <c r="CI119" s="58"/>
      <c r="CJ119" s="58"/>
      <c r="CK119" s="58"/>
      <c r="CL119" s="97"/>
      <c r="CM119" s="58"/>
      <c r="CN119" s="58"/>
      <c r="CO119" s="58"/>
      <c r="CP119" s="58"/>
      <c r="CQ119" s="58"/>
      <c r="CR119" s="58"/>
      <c r="CS119" s="58"/>
      <c r="CT119" s="58"/>
      <c r="CU119" s="58"/>
      <c r="CV119" s="58"/>
      <c r="CW119" s="58"/>
      <c r="CX119" s="58"/>
      <c r="CY119" s="58"/>
      <c r="CZ119" s="58"/>
      <c r="DA119" s="58"/>
      <c r="DB119" s="58"/>
      <c r="DC119" s="58"/>
      <c r="DD119" s="58"/>
      <c r="DE119" s="58"/>
      <c r="DF119" s="58"/>
      <c r="DG119" s="58"/>
      <c r="DH119" s="58"/>
      <c r="DI119" s="58"/>
      <c r="DJ119" s="58"/>
      <c r="DK119" s="58"/>
      <c r="DL119" s="58"/>
      <c r="DM119" s="58"/>
      <c r="DN119" s="58"/>
      <c r="DO119" s="58"/>
      <c r="DP119" s="58"/>
      <c r="DQ119" s="58"/>
      <c r="DR119" s="58"/>
      <c r="DS119" s="58"/>
      <c r="DT119" s="58"/>
      <c r="DU119" s="58"/>
      <c r="DV119" s="58"/>
      <c r="DW119" s="58"/>
      <c r="DX119" s="58"/>
      <c r="DY119" s="58"/>
      <c r="DZ119" s="58"/>
      <c r="EA119" s="58"/>
      <c r="EB119" s="58"/>
      <c r="EC119" s="58"/>
      <c r="ED119" s="58"/>
      <c r="EE119" s="58"/>
      <c r="EF119" s="58"/>
      <c r="EG119" s="58"/>
      <c r="EH119" s="58"/>
      <c r="EI119" s="58"/>
      <c r="EJ119" s="58"/>
      <c r="EK119" s="58"/>
      <c r="EL119" s="58"/>
      <c r="EM119" s="58"/>
      <c r="EN119" s="58"/>
      <c r="EO119" s="58"/>
      <c r="EP119" s="58"/>
      <c r="EQ119" s="58"/>
      <c r="ER119" s="58"/>
      <c r="ES119" s="58"/>
      <c r="ET119" s="58"/>
      <c r="EU119" s="58"/>
      <c r="EV119" s="58"/>
      <c r="EW119" s="58"/>
      <c r="EX119" s="58"/>
      <c r="EY119" s="58"/>
      <c r="EZ119" s="58"/>
      <c r="FA119" s="58"/>
      <c r="FB119" s="58"/>
      <c r="FC119" s="58"/>
      <c r="FD119" s="58"/>
      <c r="FE119" s="58"/>
      <c r="FF119" s="58"/>
      <c r="FG119" s="58"/>
      <c r="FH119" s="58"/>
      <c r="FI119" s="58"/>
      <c r="FJ119" s="58"/>
      <c r="FK119" s="58"/>
      <c r="FL119" s="58"/>
      <c r="FM119" s="58"/>
      <c r="FN119" s="58"/>
      <c r="FO119" s="58"/>
      <c r="FP119" s="58"/>
      <c r="FQ119" s="58"/>
      <c r="FR119" s="58"/>
    </row>
    <row r="120" spans="1:174" s="65" customFormat="1" x14ac:dyDescent="0.2">
      <c r="A120" s="102"/>
      <c r="C120" s="101"/>
      <c r="D120" s="101"/>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c r="AM120" s="58"/>
      <c r="AN120" s="58"/>
      <c r="AO120" s="58"/>
      <c r="AP120" s="58"/>
      <c r="AQ120" s="58"/>
      <c r="AR120" s="58"/>
      <c r="AS120" s="58"/>
      <c r="AT120" s="58"/>
      <c r="AU120" s="58"/>
      <c r="AV120" s="58"/>
      <c r="AW120" s="58"/>
      <c r="AX120" s="58"/>
      <c r="AY120" s="58"/>
      <c r="AZ120" s="58"/>
      <c r="BA120" s="58"/>
      <c r="BB120" s="58"/>
      <c r="BC120" s="58"/>
      <c r="BD120" s="58"/>
      <c r="BE120" s="58"/>
      <c r="BF120" s="58"/>
      <c r="BG120" s="58"/>
      <c r="BH120" s="58"/>
      <c r="BI120" s="58"/>
      <c r="BJ120" s="58"/>
      <c r="BK120" s="58"/>
      <c r="BL120" s="58"/>
      <c r="BM120" s="58"/>
      <c r="BN120" s="58"/>
      <c r="BO120" s="58"/>
      <c r="BP120" s="58"/>
      <c r="BQ120" s="58"/>
      <c r="BR120" s="58"/>
      <c r="BS120" s="58"/>
      <c r="BT120" s="58"/>
      <c r="BU120" s="58"/>
      <c r="BV120" s="58"/>
      <c r="BW120" s="58"/>
      <c r="BX120" s="58"/>
      <c r="BY120" s="58"/>
      <c r="BZ120" s="58"/>
      <c r="CA120" s="58"/>
      <c r="CB120" s="58"/>
      <c r="CC120" s="58"/>
      <c r="CD120" s="58"/>
      <c r="CE120" s="58"/>
      <c r="CF120" s="58"/>
      <c r="CG120" s="58"/>
      <c r="CH120" s="58"/>
      <c r="CI120" s="58"/>
      <c r="CJ120" s="58"/>
      <c r="CK120" s="58"/>
      <c r="CL120" s="97"/>
      <c r="CM120" s="58"/>
      <c r="CN120" s="58"/>
      <c r="CO120" s="58"/>
      <c r="CP120" s="58"/>
      <c r="CQ120" s="58"/>
      <c r="CR120" s="58"/>
      <c r="CS120" s="58"/>
      <c r="CT120" s="58"/>
      <c r="CU120" s="58"/>
      <c r="CV120" s="58"/>
      <c r="CW120" s="58"/>
      <c r="CX120" s="58"/>
      <c r="CY120" s="58"/>
      <c r="CZ120" s="58"/>
      <c r="DA120" s="58"/>
      <c r="DB120" s="58"/>
      <c r="DC120" s="58"/>
      <c r="DD120" s="58"/>
      <c r="DE120" s="58"/>
      <c r="DF120" s="58"/>
      <c r="DG120" s="58"/>
      <c r="DH120" s="58"/>
      <c r="DI120" s="58"/>
      <c r="DJ120" s="58"/>
      <c r="DK120" s="58"/>
      <c r="DL120" s="58"/>
      <c r="DM120" s="58"/>
      <c r="DN120" s="58"/>
      <c r="DO120" s="58"/>
      <c r="DP120" s="58"/>
      <c r="DQ120" s="58"/>
      <c r="DR120" s="58"/>
      <c r="DS120" s="58"/>
      <c r="DT120" s="58"/>
      <c r="DU120" s="58"/>
      <c r="DV120" s="58"/>
      <c r="DW120" s="58"/>
      <c r="DX120" s="58"/>
      <c r="DY120" s="58"/>
      <c r="DZ120" s="58"/>
      <c r="EA120" s="58"/>
      <c r="EB120" s="58"/>
      <c r="EC120" s="58"/>
      <c r="ED120" s="58"/>
      <c r="EE120" s="58"/>
      <c r="EF120" s="58"/>
      <c r="EG120" s="58"/>
      <c r="EH120" s="58"/>
      <c r="EI120" s="58"/>
      <c r="EJ120" s="58"/>
      <c r="EK120" s="58"/>
      <c r="EL120" s="58"/>
      <c r="EM120" s="58"/>
      <c r="EN120" s="58"/>
      <c r="EO120" s="58"/>
      <c r="EP120" s="58"/>
      <c r="EQ120" s="58"/>
      <c r="ER120" s="58"/>
      <c r="ES120" s="58"/>
      <c r="ET120" s="58"/>
      <c r="EU120" s="58"/>
      <c r="EV120" s="58"/>
      <c r="EW120" s="58"/>
      <c r="EX120" s="58"/>
      <c r="EY120" s="58"/>
      <c r="EZ120" s="58"/>
      <c r="FA120" s="58"/>
      <c r="FB120" s="58"/>
      <c r="FC120" s="58"/>
      <c r="FD120" s="58"/>
      <c r="FE120" s="58"/>
      <c r="FF120" s="58"/>
      <c r="FG120" s="58"/>
      <c r="FH120" s="58"/>
      <c r="FI120" s="58"/>
      <c r="FJ120" s="58"/>
      <c r="FK120" s="58"/>
      <c r="FL120" s="58"/>
      <c r="FM120" s="58"/>
      <c r="FN120" s="58"/>
      <c r="FO120" s="58"/>
      <c r="FP120" s="58"/>
      <c r="FQ120" s="58"/>
      <c r="FR120" s="58"/>
    </row>
    <row r="121" spans="1:174" s="65" customFormat="1" x14ac:dyDescent="0.2">
      <c r="A121" s="102"/>
      <c r="C121" s="101"/>
      <c r="D121" s="101"/>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8"/>
      <c r="BS121" s="58"/>
      <c r="BT121" s="58"/>
      <c r="BU121" s="58"/>
      <c r="BV121" s="58"/>
      <c r="BW121" s="58"/>
      <c r="BX121" s="58"/>
      <c r="BY121" s="58"/>
      <c r="BZ121" s="58"/>
      <c r="CA121" s="58"/>
      <c r="CB121" s="58"/>
      <c r="CC121" s="58"/>
      <c r="CD121" s="58"/>
      <c r="CE121" s="58"/>
      <c r="CF121" s="58"/>
      <c r="CG121" s="58"/>
      <c r="CH121" s="58"/>
      <c r="CI121" s="58"/>
      <c r="CJ121" s="58"/>
      <c r="CK121" s="58"/>
      <c r="CL121" s="97"/>
      <c r="CM121" s="58"/>
      <c r="CN121" s="58"/>
      <c r="CO121" s="58"/>
      <c r="CP121" s="58"/>
      <c r="CQ121" s="58"/>
      <c r="CR121" s="58"/>
      <c r="CS121" s="58"/>
      <c r="CT121" s="58"/>
      <c r="CU121" s="58"/>
      <c r="CV121" s="58"/>
      <c r="CW121" s="58"/>
      <c r="CX121" s="58"/>
      <c r="CY121" s="58"/>
      <c r="CZ121" s="58"/>
      <c r="DA121" s="58"/>
      <c r="DB121" s="58"/>
      <c r="DC121" s="58"/>
      <c r="DD121" s="58"/>
      <c r="DE121" s="58"/>
      <c r="DF121" s="58"/>
      <c r="DG121" s="58"/>
      <c r="DH121" s="58"/>
      <c r="DI121" s="58"/>
      <c r="DJ121" s="58"/>
      <c r="DK121" s="58"/>
      <c r="DL121" s="58"/>
      <c r="DM121" s="58"/>
      <c r="DN121" s="58"/>
      <c r="DO121" s="58"/>
      <c r="DP121" s="58"/>
      <c r="DQ121" s="58"/>
      <c r="DR121" s="58"/>
      <c r="DS121" s="58"/>
      <c r="DT121" s="58"/>
      <c r="DU121" s="58"/>
      <c r="DV121" s="58"/>
      <c r="DW121" s="58"/>
      <c r="DX121" s="58"/>
      <c r="DY121" s="58"/>
      <c r="DZ121" s="58"/>
      <c r="EA121" s="58"/>
      <c r="EB121" s="58"/>
      <c r="EC121" s="58"/>
      <c r="ED121" s="58"/>
      <c r="EE121" s="58"/>
      <c r="EF121" s="58"/>
      <c r="EG121" s="58"/>
      <c r="EH121" s="58"/>
      <c r="EI121" s="58"/>
      <c r="EJ121" s="58"/>
      <c r="EK121" s="58"/>
      <c r="EL121" s="58"/>
      <c r="EM121" s="58"/>
      <c r="EN121" s="58"/>
      <c r="EO121" s="58"/>
      <c r="EP121" s="58"/>
      <c r="EQ121" s="58"/>
      <c r="ER121" s="58"/>
      <c r="ES121" s="58"/>
      <c r="ET121" s="58"/>
      <c r="EU121" s="58"/>
      <c r="EV121" s="58"/>
      <c r="EW121" s="58"/>
      <c r="EX121" s="58"/>
      <c r="EY121" s="58"/>
      <c r="EZ121" s="58"/>
      <c r="FA121" s="58"/>
      <c r="FB121" s="58"/>
      <c r="FC121" s="58"/>
      <c r="FD121" s="58"/>
      <c r="FE121" s="58"/>
      <c r="FF121" s="58"/>
      <c r="FG121" s="58"/>
      <c r="FH121" s="58"/>
      <c r="FI121" s="58"/>
      <c r="FJ121" s="58"/>
      <c r="FK121" s="58"/>
      <c r="FL121" s="58"/>
      <c r="FM121" s="58"/>
      <c r="FN121" s="58"/>
      <c r="FO121" s="58"/>
      <c r="FP121" s="58"/>
      <c r="FQ121" s="58"/>
      <c r="FR121" s="58"/>
    </row>
    <row r="122" spans="1:174" s="65" customFormat="1" x14ac:dyDescent="0.2">
      <c r="A122" s="102"/>
      <c r="C122" s="101"/>
      <c r="D122" s="101"/>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c r="AK122" s="58"/>
      <c r="AL122" s="58"/>
      <c r="AM122" s="58"/>
      <c r="AN122" s="58"/>
      <c r="AO122" s="58"/>
      <c r="AP122" s="58"/>
      <c r="AQ122" s="58"/>
      <c r="AR122" s="58"/>
      <c r="AS122" s="58"/>
      <c r="AT122" s="58"/>
      <c r="AU122" s="58"/>
      <c r="AV122" s="58"/>
      <c r="AW122" s="58"/>
      <c r="AX122" s="58"/>
      <c r="AY122" s="58"/>
      <c r="AZ122" s="58"/>
      <c r="BA122" s="58"/>
      <c r="BB122" s="58"/>
      <c r="BC122" s="58"/>
      <c r="BD122" s="58"/>
      <c r="BE122" s="58"/>
      <c r="BF122" s="58"/>
      <c r="BG122" s="58"/>
      <c r="BH122" s="58"/>
      <c r="BI122" s="58"/>
      <c r="BJ122" s="58"/>
      <c r="BK122" s="58"/>
      <c r="BL122" s="58"/>
      <c r="BM122" s="58"/>
      <c r="BN122" s="58"/>
      <c r="BO122" s="58"/>
      <c r="BP122" s="58"/>
      <c r="BQ122" s="58"/>
      <c r="BR122" s="58"/>
      <c r="BS122" s="58"/>
      <c r="BT122" s="58"/>
      <c r="BU122" s="58"/>
      <c r="BV122" s="58"/>
      <c r="BW122" s="58"/>
      <c r="BX122" s="58"/>
      <c r="BY122" s="58"/>
      <c r="BZ122" s="58"/>
      <c r="CA122" s="58"/>
      <c r="CB122" s="58"/>
      <c r="CC122" s="58"/>
      <c r="CD122" s="58"/>
      <c r="CE122" s="58"/>
      <c r="CF122" s="58"/>
      <c r="CG122" s="58"/>
      <c r="CH122" s="58"/>
      <c r="CI122" s="58"/>
      <c r="CJ122" s="58"/>
      <c r="CK122" s="58"/>
      <c r="CL122" s="97"/>
      <c r="CM122" s="58"/>
      <c r="CN122" s="58"/>
      <c r="CO122" s="58"/>
      <c r="CP122" s="58"/>
      <c r="CQ122" s="58"/>
      <c r="CR122" s="58"/>
      <c r="CS122" s="58"/>
      <c r="CT122" s="58"/>
      <c r="CU122" s="58"/>
      <c r="CV122" s="58"/>
      <c r="CW122" s="58"/>
      <c r="CX122" s="58"/>
      <c r="CY122" s="58"/>
      <c r="CZ122" s="58"/>
      <c r="DA122" s="58"/>
      <c r="DB122" s="58"/>
      <c r="DC122" s="58"/>
      <c r="DD122" s="58"/>
      <c r="DE122" s="58"/>
      <c r="DF122" s="58"/>
      <c r="DG122" s="58"/>
      <c r="DH122" s="58"/>
      <c r="DI122" s="58"/>
      <c r="DJ122" s="58"/>
      <c r="DK122" s="58"/>
      <c r="DL122" s="58"/>
      <c r="DM122" s="58"/>
      <c r="DN122" s="58"/>
      <c r="DO122" s="58"/>
      <c r="DP122" s="58"/>
      <c r="DQ122" s="58"/>
      <c r="DR122" s="58"/>
      <c r="DS122" s="58"/>
      <c r="DT122" s="58"/>
      <c r="DU122" s="58"/>
      <c r="DV122" s="58"/>
      <c r="DW122" s="58"/>
      <c r="DX122" s="58"/>
      <c r="DY122" s="58"/>
      <c r="DZ122" s="58"/>
      <c r="EA122" s="58"/>
      <c r="EB122" s="58"/>
      <c r="EC122" s="58"/>
      <c r="ED122" s="58"/>
      <c r="EE122" s="58"/>
      <c r="EF122" s="58"/>
      <c r="EG122" s="58"/>
      <c r="EH122" s="58"/>
      <c r="EI122" s="58"/>
      <c r="EJ122" s="58"/>
      <c r="EK122" s="58"/>
      <c r="EL122" s="58"/>
      <c r="EM122" s="58"/>
      <c r="EN122" s="58"/>
      <c r="EO122" s="58"/>
      <c r="EP122" s="58"/>
      <c r="EQ122" s="58"/>
      <c r="ER122" s="58"/>
      <c r="ES122" s="58"/>
      <c r="ET122" s="58"/>
      <c r="EU122" s="58"/>
      <c r="EV122" s="58"/>
      <c r="EW122" s="58"/>
      <c r="EX122" s="58"/>
      <c r="EY122" s="58"/>
      <c r="EZ122" s="58"/>
      <c r="FA122" s="58"/>
      <c r="FB122" s="58"/>
      <c r="FC122" s="58"/>
      <c r="FD122" s="58"/>
      <c r="FE122" s="58"/>
      <c r="FF122" s="58"/>
      <c r="FG122" s="58"/>
      <c r="FH122" s="58"/>
      <c r="FI122" s="58"/>
      <c r="FJ122" s="58"/>
      <c r="FK122" s="58"/>
      <c r="FL122" s="58"/>
      <c r="FM122" s="58"/>
      <c r="FN122" s="58"/>
      <c r="FO122" s="58"/>
      <c r="FP122" s="58"/>
      <c r="FQ122" s="58"/>
      <c r="FR122" s="58"/>
    </row>
    <row r="123" spans="1:174" s="65" customFormat="1" x14ac:dyDescent="0.2">
      <c r="A123" s="102"/>
      <c r="C123" s="101"/>
      <c r="D123" s="101"/>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8"/>
      <c r="AL123" s="58"/>
      <c r="AM123" s="58"/>
      <c r="AN123" s="58"/>
      <c r="AO123" s="58"/>
      <c r="AP123" s="58"/>
      <c r="AQ123" s="58"/>
      <c r="AR123" s="58"/>
      <c r="AS123" s="58"/>
      <c r="AT123" s="58"/>
      <c r="AU123" s="58"/>
      <c r="AV123" s="58"/>
      <c r="AW123" s="58"/>
      <c r="AX123" s="58"/>
      <c r="AY123" s="58"/>
      <c r="AZ123" s="58"/>
      <c r="BA123" s="58"/>
      <c r="BB123" s="58"/>
      <c r="BC123" s="58"/>
      <c r="BD123" s="58"/>
      <c r="BE123" s="58"/>
      <c r="BF123" s="58"/>
      <c r="BG123" s="58"/>
      <c r="BH123" s="58"/>
      <c r="BI123" s="58"/>
      <c r="BJ123" s="58"/>
      <c r="BK123" s="58"/>
      <c r="BL123" s="58"/>
      <c r="BM123" s="58"/>
      <c r="BN123" s="58"/>
      <c r="BO123" s="58"/>
      <c r="BP123" s="58"/>
      <c r="BQ123" s="58"/>
      <c r="BR123" s="58"/>
      <c r="BS123" s="58"/>
      <c r="BT123" s="58"/>
      <c r="BU123" s="58"/>
      <c r="BV123" s="58"/>
      <c r="BW123" s="58"/>
      <c r="BX123" s="58"/>
      <c r="BY123" s="58"/>
      <c r="BZ123" s="58"/>
      <c r="CA123" s="58"/>
      <c r="CB123" s="58"/>
      <c r="CC123" s="58"/>
      <c r="CD123" s="58"/>
      <c r="CE123" s="58"/>
      <c r="CF123" s="58"/>
      <c r="CG123" s="58"/>
      <c r="CH123" s="58"/>
      <c r="CI123" s="58"/>
      <c r="CJ123" s="58"/>
      <c r="CK123" s="58"/>
      <c r="CL123" s="97"/>
      <c r="CM123" s="58"/>
      <c r="CN123" s="58"/>
      <c r="CO123" s="58"/>
      <c r="CP123" s="58"/>
      <c r="CQ123" s="58"/>
      <c r="CR123" s="58"/>
      <c r="CS123" s="58"/>
      <c r="CT123" s="58"/>
      <c r="CU123" s="58"/>
      <c r="CV123" s="58"/>
      <c r="CW123" s="58"/>
      <c r="CX123" s="58"/>
      <c r="CY123" s="58"/>
      <c r="CZ123" s="58"/>
      <c r="DA123" s="58"/>
      <c r="DB123" s="58"/>
      <c r="DC123" s="58"/>
      <c r="DD123" s="58"/>
      <c r="DE123" s="58"/>
      <c r="DF123" s="58"/>
      <c r="DG123" s="58"/>
      <c r="DH123" s="58"/>
      <c r="DI123" s="58"/>
      <c r="DJ123" s="58"/>
      <c r="DK123" s="58"/>
      <c r="DL123" s="58"/>
      <c r="DM123" s="58"/>
      <c r="DN123" s="58"/>
      <c r="DO123" s="58"/>
      <c r="DP123" s="58"/>
      <c r="DQ123" s="58"/>
      <c r="DR123" s="58"/>
      <c r="DS123" s="58"/>
      <c r="DT123" s="58"/>
      <c r="DU123" s="58"/>
      <c r="DV123" s="58"/>
      <c r="DW123" s="58"/>
      <c r="DX123" s="58"/>
      <c r="DY123" s="58"/>
      <c r="DZ123" s="58"/>
      <c r="EA123" s="58"/>
      <c r="EB123" s="58"/>
      <c r="EC123" s="58"/>
      <c r="ED123" s="58"/>
      <c r="EE123" s="58"/>
      <c r="EF123" s="58"/>
      <c r="EG123" s="58"/>
      <c r="EH123" s="58"/>
      <c r="EI123" s="58"/>
      <c r="EJ123" s="58"/>
      <c r="EK123" s="58"/>
      <c r="EL123" s="58"/>
      <c r="EM123" s="58"/>
      <c r="EN123" s="58"/>
      <c r="EO123" s="58"/>
      <c r="EP123" s="58"/>
      <c r="EQ123" s="58"/>
      <c r="ER123" s="58"/>
      <c r="ES123" s="58"/>
      <c r="ET123" s="58"/>
      <c r="EU123" s="58"/>
      <c r="EV123" s="58"/>
      <c r="EW123" s="58"/>
      <c r="EX123" s="58"/>
      <c r="EY123" s="58"/>
      <c r="EZ123" s="58"/>
      <c r="FA123" s="58"/>
      <c r="FB123" s="58"/>
      <c r="FC123" s="58"/>
      <c r="FD123" s="58"/>
      <c r="FE123" s="58"/>
      <c r="FF123" s="58"/>
      <c r="FG123" s="58"/>
      <c r="FH123" s="58"/>
      <c r="FI123" s="58"/>
      <c r="FJ123" s="58"/>
      <c r="FK123" s="58"/>
      <c r="FL123" s="58"/>
      <c r="FM123" s="58"/>
      <c r="FN123" s="58"/>
      <c r="FO123" s="58"/>
      <c r="FP123" s="58"/>
      <c r="FQ123" s="58"/>
      <c r="FR123" s="58"/>
    </row>
    <row r="124" spans="1:174" s="65" customFormat="1" x14ac:dyDescent="0.2">
      <c r="A124" s="102"/>
      <c r="C124" s="101"/>
      <c r="D124" s="101"/>
      <c r="G124" s="58"/>
      <c r="H124" s="58"/>
      <c r="I124" s="58"/>
      <c r="J124" s="58"/>
      <c r="K124" s="58"/>
      <c r="L124" s="58"/>
      <c r="M124" s="58"/>
      <c r="N124" s="58"/>
      <c r="O124" s="58"/>
      <c r="P124" s="58"/>
      <c r="Q124" s="58"/>
      <c r="R124" s="58"/>
      <c r="S124" s="58"/>
      <c r="T124" s="58"/>
      <c r="U124" s="58"/>
      <c r="V124" s="58"/>
      <c r="W124" s="58"/>
      <c r="X124" s="58"/>
      <c r="Y124" s="58"/>
      <c r="Z124" s="58"/>
      <c r="AA124" s="58"/>
      <c r="AB124" s="58"/>
      <c r="AC124" s="58"/>
      <c r="AD124" s="58"/>
      <c r="AE124" s="58"/>
      <c r="AF124" s="58"/>
      <c r="AG124" s="58"/>
      <c r="AH124" s="58"/>
      <c r="AI124" s="58"/>
      <c r="AJ124" s="58"/>
      <c r="AK124" s="58"/>
      <c r="AL124" s="58"/>
      <c r="AM124" s="58"/>
      <c r="AN124" s="58"/>
      <c r="AO124" s="58"/>
      <c r="AP124" s="58"/>
      <c r="AQ124" s="58"/>
      <c r="AR124" s="58"/>
      <c r="AS124" s="58"/>
      <c r="AT124" s="58"/>
      <c r="AU124" s="58"/>
      <c r="AV124" s="58"/>
      <c r="AW124" s="58"/>
      <c r="AX124" s="58"/>
      <c r="AY124" s="58"/>
      <c r="AZ124" s="58"/>
      <c r="BA124" s="58"/>
      <c r="BB124" s="58"/>
      <c r="BC124" s="58"/>
      <c r="BD124" s="58"/>
      <c r="BE124" s="58"/>
      <c r="BF124" s="58"/>
      <c r="BG124" s="58"/>
      <c r="BH124" s="58"/>
      <c r="BI124" s="58"/>
      <c r="BJ124" s="58"/>
      <c r="BK124" s="58"/>
      <c r="BL124" s="58"/>
      <c r="BM124" s="58"/>
      <c r="BN124" s="58"/>
      <c r="BO124" s="58"/>
      <c r="BP124" s="58"/>
      <c r="BQ124" s="58"/>
      <c r="BR124" s="58"/>
      <c r="BS124" s="58"/>
      <c r="BT124" s="58"/>
      <c r="BU124" s="58"/>
      <c r="BV124" s="58"/>
      <c r="BW124" s="58"/>
      <c r="BX124" s="58"/>
      <c r="BY124" s="58"/>
      <c r="BZ124" s="58"/>
      <c r="CA124" s="58"/>
      <c r="CB124" s="58"/>
      <c r="CC124" s="58"/>
      <c r="CD124" s="58"/>
      <c r="CE124" s="58"/>
      <c r="CF124" s="58"/>
      <c r="CG124" s="58"/>
      <c r="CH124" s="58"/>
      <c r="CI124" s="58"/>
      <c r="CJ124" s="58"/>
      <c r="CK124" s="58"/>
      <c r="CL124" s="97"/>
      <c r="CM124" s="58"/>
      <c r="CN124" s="58"/>
      <c r="CO124" s="58"/>
      <c r="CP124" s="58"/>
      <c r="CQ124" s="58"/>
      <c r="CR124" s="58"/>
      <c r="CS124" s="58"/>
      <c r="CT124" s="58"/>
      <c r="CU124" s="58"/>
      <c r="CV124" s="58"/>
      <c r="CW124" s="58"/>
      <c r="CX124" s="58"/>
      <c r="CY124" s="58"/>
      <c r="CZ124" s="58"/>
      <c r="DA124" s="58"/>
      <c r="DB124" s="58"/>
      <c r="DC124" s="58"/>
      <c r="DD124" s="58"/>
      <c r="DE124" s="58"/>
      <c r="DF124" s="58"/>
      <c r="DG124" s="58"/>
      <c r="DH124" s="58"/>
      <c r="DI124" s="58"/>
      <c r="DJ124" s="58"/>
      <c r="DK124" s="58"/>
      <c r="DL124" s="58"/>
      <c r="DM124" s="58"/>
      <c r="DN124" s="58"/>
      <c r="DO124" s="58"/>
      <c r="DP124" s="58"/>
      <c r="DQ124" s="58"/>
      <c r="DR124" s="58"/>
      <c r="DS124" s="58"/>
      <c r="DT124" s="58"/>
      <c r="DU124" s="58"/>
      <c r="DV124" s="58"/>
      <c r="DW124" s="58"/>
      <c r="DX124" s="58"/>
      <c r="DY124" s="58"/>
      <c r="DZ124" s="58"/>
      <c r="EA124" s="58"/>
      <c r="EB124" s="58"/>
      <c r="EC124" s="58"/>
      <c r="ED124" s="58"/>
      <c r="EE124" s="58"/>
      <c r="EF124" s="58"/>
      <c r="EG124" s="58"/>
      <c r="EH124" s="58"/>
      <c r="EI124" s="58"/>
      <c r="EJ124" s="58"/>
      <c r="EK124" s="58"/>
      <c r="EL124" s="58"/>
      <c r="EM124" s="58"/>
      <c r="EN124" s="58"/>
      <c r="EO124" s="58"/>
      <c r="EP124" s="58"/>
      <c r="EQ124" s="58"/>
      <c r="ER124" s="58"/>
      <c r="ES124" s="58"/>
      <c r="ET124" s="58"/>
      <c r="EU124" s="58"/>
      <c r="EV124" s="58"/>
      <c r="EW124" s="58"/>
      <c r="EX124" s="58"/>
      <c r="EY124" s="58"/>
      <c r="EZ124" s="58"/>
      <c r="FA124" s="58"/>
      <c r="FB124" s="58"/>
      <c r="FC124" s="58"/>
      <c r="FD124" s="58"/>
      <c r="FE124" s="58"/>
      <c r="FF124" s="58"/>
      <c r="FG124" s="58"/>
      <c r="FH124" s="58"/>
      <c r="FI124" s="58"/>
      <c r="FJ124" s="58"/>
      <c r="FK124" s="58"/>
      <c r="FL124" s="58"/>
      <c r="FM124" s="58"/>
      <c r="FN124" s="58"/>
      <c r="FO124" s="58"/>
      <c r="FP124" s="58"/>
      <c r="FQ124" s="58"/>
      <c r="FR124" s="58"/>
    </row>
    <row r="125" spans="1:174" s="65" customFormat="1" x14ac:dyDescent="0.2">
      <c r="A125" s="102"/>
      <c r="C125" s="101"/>
      <c r="D125" s="101"/>
      <c r="G125" s="58"/>
      <c r="H125" s="58"/>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c r="AL125" s="58"/>
      <c r="AM125" s="58"/>
      <c r="AN125" s="58"/>
      <c r="AO125" s="58"/>
      <c r="AP125" s="58"/>
      <c r="AQ125" s="58"/>
      <c r="AR125" s="58"/>
      <c r="AS125" s="58"/>
      <c r="AT125" s="58"/>
      <c r="AU125" s="58"/>
      <c r="AV125" s="58"/>
      <c r="AW125" s="58"/>
      <c r="AX125" s="58"/>
      <c r="AY125" s="58"/>
      <c r="AZ125" s="58"/>
      <c r="BA125" s="58"/>
      <c r="BB125" s="58"/>
      <c r="BC125" s="58"/>
      <c r="BD125" s="58"/>
      <c r="BE125" s="58"/>
      <c r="BF125" s="58"/>
      <c r="BG125" s="58"/>
      <c r="BH125" s="58"/>
      <c r="BI125" s="58"/>
      <c r="BJ125" s="58"/>
      <c r="BK125" s="58"/>
      <c r="BL125" s="58"/>
      <c r="BM125" s="58"/>
      <c r="BN125" s="58"/>
      <c r="BO125" s="58"/>
      <c r="BP125" s="58"/>
      <c r="BQ125" s="58"/>
      <c r="BR125" s="58"/>
      <c r="BS125" s="58"/>
      <c r="BT125" s="58"/>
      <c r="BU125" s="58"/>
      <c r="BV125" s="58"/>
      <c r="BW125" s="58"/>
      <c r="BX125" s="58"/>
      <c r="BY125" s="58"/>
      <c r="BZ125" s="58"/>
      <c r="CA125" s="58"/>
      <c r="CB125" s="58"/>
      <c r="CC125" s="58"/>
      <c r="CD125" s="58"/>
      <c r="CE125" s="58"/>
      <c r="CF125" s="58"/>
      <c r="CG125" s="58"/>
      <c r="CH125" s="58"/>
      <c r="CI125" s="58"/>
      <c r="CJ125" s="58"/>
      <c r="CK125" s="58"/>
      <c r="CL125" s="97"/>
      <c r="CM125" s="58"/>
      <c r="CN125" s="58"/>
      <c r="CO125" s="58"/>
      <c r="CP125" s="58"/>
      <c r="CQ125" s="58"/>
      <c r="CR125" s="58"/>
      <c r="CS125" s="58"/>
      <c r="CT125" s="58"/>
      <c r="CU125" s="58"/>
      <c r="CV125" s="58"/>
      <c r="CW125" s="58"/>
      <c r="CX125" s="58"/>
      <c r="CY125" s="58"/>
      <c r="CZ125" s="58"/>
      <c r="DA125" s="58"/>
      <c r="DB125" s="58"/>
      <c r="DC125" s="58"/>
      <c r="DD125" s="58"/>
      <c r="DE125" s="58"/>
      <c r="DF125" s="58"/>
      <c r="DG125" s="58"/>
      <c r="DH125" s="58"/>
      <c r="DI125" s="58"/>
      <c r="DJ125" s="58"/>
      <c r="DK125" s="58"/>
      <c r="DL125" s="58"/>
      <c r="DM125" s="58"/>
      <c r="DN125" s="58"/>
      <c r="DO125" s="58"/>
      <c r="DP125" s="58"/>
      <c r="DQ125" s="58"/>
      <c r="DR125" s="58"/>
      <c r="DS125" s="58"/>
      <c r="DT125" s="58"/>
      <c r="DU125" s="58"/>
      <c r="DV125" s="58"/>
      <c r="DW125" s="58"/>
      <c r="DX125" s="58"/>
      <c r="DY125" s="58"/>
      <c r="DZ125" s="58"/>
      <c r="EA125" s="58"/>
      <c r="EB125" s="58"/>
      <c r="EC125" s="58"/>
      <c r="ED125" s="58"/>
      <c r="EE125" s="58"/>
      <c r="EF125" s="58"/>
      <c r="EG125" s="58"/>
      <c r="EH125" s="58"/>
      <c r="EI125" s="58"/>
      <c r="EJ125" s="58"/>
      <c r="EK125" s="58"/>
      <c r="EL125" s="58"/>
      <c r="EM125" s="58"/>
      <c r="EN125" s="58"/>
      <c r="EO125" s="58"/>
      <c r="EP125" s="58"/>
      <c r="EQ125" s="58"/>
      <c r="ER125" s="58"/>
      <c r="ES125" s="58"/>
      <c r="ET125" s="58"/>
      <c r="EU125" s="58"/>
      <c r="EV125" s="58"/>
      <c r="EW125" s="58"/>
      <c r="EX125" s="58"/>
      <c r="EY125" s="58"/>
      <c r="EZ125" s="58"/>
      <c r="FA125" s="58"/>
      <c r="FB125" s="58"/>
      <c r="FC125" s="58"/>
      <c r="FD125" s="58"/>
      <c r="FE125" s="58"/>
      <c r="FF125" s="58"/>
      <c r="FG125" s="58"/>
      <c r="FH125" s="58"/>
      <c r="FI125" s="58"/>
      <c r="FJ125" s="58"/>
      <c r="FK125" s="58"/>
      <c r="FL125" s="58"/>
      <c r="FM125" s="58"/>
      <c r="FN125" s="58"/>
      <c r="FO125" s="58"/>
      <c r="FP125" s="58"/>
      <c r="FQ125" s="58"/>
      <c r="FR125" s="58"/>
    </row>
    <row r="126" spans="1:174" s="65" customFormat="1" x14ac:dyDescent="0.2">
      <c r="A126" s="102"/>
      <c r="C126" s="101"/>
      <c r="D126" s="101"/>
      <c r="G126" s="58"/>
      <c r="H126" s="58"/>
      <c r="I126" s="58"/>
      <c r="J126" s="58"/>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c r="AL126" s="58"/>
      <c r="AM126" s="58"/>
      <c r="AN126" s="58"/>
      <c r="AO126" s="58"/>
      <c r="AP126" s="58"/>
      <c r="AQ126" s="58"/>
      <c r="AR126" s="58"/>
      <c r="AS126" s="58"/>
      <c r="AT126" s="58"/>
      <c r="AU126" s="58"/>
      <c r="AV126" s="58"/>
      <c r="AW126" s="58"/>
      <c r="AX126" s="58"/>
      <c r="AY126" s="58"/>
      <c r="AZ126" s="58"/>
      <c r="BA126" s="58"/>
      <c r="BB126" s="58"/>
      <c r="BC126" s="58"/>
      <c r="BD126" s="58"/>
      <c r="BE126" s="58"/>
      <c r="BF126" s="58"/>
      <c r="BG126" s="58"/>
      <c r="BH126" s="58"/>
      <c r="BI126" s="58"/>
      <c r="BJ126" s="58"/>
      <c r="BK126" s="58"/>
      <c r="BL126" s="58"/>
      <c r="BM126" s="58"/>
      <c r="BN126" s="58"/>
      <c r="BO126" s="58"/>
      <c r="BP126" s="58"/>
      <c r="BQ126" s="58"/>
      <c r="BR126" s="58"/>
      <c r="BS126" s="58"/>
      <c r="BT126" s="58"/>
      <c r="BU126" s="58"/>
      <c r="BV126" s="58"/>
      <c r="BW126" s="58"/>
      <c r="BX126" s="58"/>
      <c r="BY126" s="58"/>
      <c r="BZ126" s="58"/>
      <c r="CA126" s="58"/>
      <c r="CB126" s="58"/>
      <c r="CC126" s="58"/>
      <c r="CD126" s="58"/>
      <c r="CE126" s="58"/>
      <c r="CF126" s="58"/>
      <c r="CG126" s="58"/>
      <c r="CH126" s="58"/>
      <c r="CI126" s="58"/>
      <c r="CJ126" s="58"/>
      <c r="CK126" s="58"/>
      <c r="CL126" s="97"/>
      <c r="CM126" s="58"/>
      <c r="CN126" s="58"/>
      <c r="CO126" s="58"/>
      <c r="CP126" s="58"/>
      <c r="CQ126" s="58"/>
      <c r="CR126" s="58"/>
      <c r="CS126" s="58"/>
      <c r="CT126" s="58"/>
      <c r="CU126" s="58"/>
      <c r="CV126" s="58"/>
      <c r="CW126" s="58"/>
      <c r="CX126" s="58"/>
      <c r="CY126" s="58"/>
      <c r="CZ126" s="58"/>
      <c r="DA126" s="58"/>
      <c r="DB126" s="58"/>
      <c r="DC126" s="58"/>
      <c r="DD126" s="58"/>
      <c r="DE126" s="58"/>
      <c r="DF126" s="58"/>
      <c r="DG126" s="58"/>
      <c r="DH126" s="58"/>
      <c r="DI126" s="58"/>
      <c r="DJ126" s="58"/>
      <c r="DK126" s="58"/>
      <c r="DL126" s="58"/>
      <c r="DM126" s="58"/>
      <c r="DN126" s="58"/>
      <c r="DO126" s="58"/>
      <c r="DP126" s="58"/>
      <c r="DQ126" s="58"/>
      <c r="DR126" s="58"/>
      <c r="DS126" s="58"/>
      <c r="DT126" s="58"/>
      <c r="DU126" s="58"/>
      <c r="DV126" s="58"/>
      <c r="DW126" s="58"/>
      <c r="DX126" s="58"/>
      <c r="DY126" s="58"/>
      <c r="DZ126" s="58"/>
      <c r="EA126" s="58"/>
      <c r="EB126" s="58"/>
      <c r="EC126" s="58"/>
      <c r="ED126" s="58"/>
      <c r="EE126" s="58"/>
      <c r="EF126" s="58"/>
      <c r="EG126" s="58"/>
      <c r="EH126" s="58"/>
      <c r="EI126" s="58"/>
      <c r="EJ126" s="58"/>
      <c r="EK126" s="58"/>
      <c r="EL126" s="58"/>
      <c r="EM126" s="58"/>
      <c r="EN126" s="58"/>
      <c r="EO126" s="58"/>
      <c r="EP126" s="58"/>
      <c r="EQ126" s="58"/>
      <c r="ER126" s="58"/>
      <c r="ES126" s="58"/>
      <c r="ET126" s="58"/>
      <c r="EU126" s="58"/>
      <c r="EV126" s="58"/>
      <c r="EW126" s="58"/>
      <c r="EX126" s="58"/>
      <c r="EY126" s="58"/>
      <c r="EZ126" s="58"/>
      <c r="FA126" s="58"/>
      <c r="FB126" s="58"/>
      <c r="FC126" s="58"/>
      <c r="FD126" s="58"/>
      <c r="FE126" s="58"/>
      <c r="FF126" s="58"/>
      <c r="FG126" s="58"/>
      <c r="FH126" s="58"/>
      <c r="FI126" s="58"/>
      <c r="FJ126" s="58"/>
      <c r="FK126" s="58"/>
      <c r="FL126" s="58"/>
      <c r="FM126" s="58"/>
      <c r="FN126" s="58"/>
      <c r="FO126" s="58"/>
      <c r="FP126" s="58"/>
      <c r="FQ126" s="58"/>
      <c r="FR126" s="58"/>
    </row>
    <row r="127" spans="1:174" s="65" customFormat="1" x14ac:dyDescent="0.2">
      <c r="A127" s="102"/>
      <c r="C127" s="101"/>
      <c r="D127" s="101"/>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c r="AS127" s="58"/>
      <c r="AT127" s="58"/>
      <c r="AU127" s="58"/>
      <c r="AV127" s="58"/>
      <c r="AW127" s="58"/>
      <c r="AX127" s="58"/>
      <c r="AY127" s="58"/>
      <c r="AZ127" s="58"/>
      <c r="BA127" s="58"/>
      <c r="BB127" s="58"/>
      <c r="BC127" s="58"/>
      <c r="BD127" s="58"/>
      <c r="BE127" s="58"/>
      <c r="BF127" s="58"/>
      <c r="BG127" s="58"/>
      <c r="BH127" s="58"/>
      <c r="BI127" s="58"/>
      <c r="BJ127" s="58"/>
      <c r="BK127" s="58"/>
      <c r="BL127" s="58"/>
      <c r="BM127" s="58"/>
      <c r="BN127" s="58"/>
      <c r="BO127" s="58"/>
      <c r="BP127" s="58"/>
      <c r="BQ127" s="58"/>
      <c r="BR127" s="58"/>
      <c r="BS127" s="58"/>
      <c r="BT127" s="58"/>
      <c r="BU127" s="58"/>
      <c r="BV127" s="58"/>
      <c r="BW127" s="58"/>
      <c r="BX127" s="58"/>
      <c r="BY127" s="58"/>
      <c r="BZ127" s="58"/>
      <c r="CA127" s="58"/>
      <c r="CB127" s="58"/>
      <c r="CC127" s="58"/>
      <c r="CD127" s="58"/>
      <c r="CE127" s="58"/>
      <c r="CF127" s="58"/>
      <c r="CG127" s="58"/>
      <c r="CH127" s="58"/>
      <c r="CI127" s="58"/>
      <c r="CJ127" s="58"/>
      <c r="CK127" s="58"/>
      <c r="CL127" s="97"/>
      <c r="CM127" s="58"/>
      <c r="CN127" s="58"/>
      <c r="CO127" s="58"/>
      <c r="CP127" s="58"/>
      <c r="CQ127" s="58"/>
      <c r="CR127" s="58"/>
      <c r="CS127" s="58"/>
      <c r="CT127" s="58"/>
      <c r="CU127" s="58"/>
      <c r="CV127" s="58"/>
      <c r="CW127" s="58"/>
      <c r="CX127" s="58"/>
      <c r="CY127" s="58"/>
      <c r="CZ127" s="58"/>
      <c r="DA127" s="58"/>
      <c r="DB127" s="58"/>
      <c r="DC127" s="58"/>
      <c r="DD127" s="58"/>
      <c r="DE127" s="58"/>
      <c r="DF127" s="58"/>
      <c r="DG127" s="58"/>
      <c r="DH127" s="58"/>
      <c r="DI127" s="58"/>
      <c r="DJ127" s="58"/>
      <c r="DK127" s="58"/>
      <c r="DL127" s="58"/>
      <c r="DM127" s="58"/>
      <c r="DN127" s="58"/>
      <c r="DO127" s="58"/>
      <c r="DP127" s="58"/>
      <c r="DQ127" s="58"/>
      <c r="DR127" s="58"/>
      <c r="DS127" s="58"/>
      <c r="DT127" s="58"/>
      <c r="DU127" s="58"/>
      <c r="DV127" s="58"/>
      <c r="DW127" s="58"/>
      <c r="DX127" s="58"/>
      <c r="DY127" s="58"/>
      <c r="DZ127" s="58"/>
      <c r="EA127" s="58"/>
      <c r="EB127" s="58"/>
      <c r="EC127" s="58"/>
      <c r="ED127" s="58"/>
      <c r="EE127" s="58"/>
      <c r="EF127" s="58"/>
      <c r="EG127" s="58"/>
      <c r="EH127" s="58"/>
      <c r="EI127" s="58"/>
      <c r="EJ127" s="58"/>
      <c r="EK127" s="58"/>
      <c r="EL127" s="58"/>
      <c r="EM127" s="58"/>
      <c r="EN127" s="58"/>
      <c r="EO127" s="58"/>
      <c r="EP127" s="58"/>
      <c r="EQ127" s="58"/>
      <c r="ER127" s="58"/>
      <c r="ES127" s="58"/>
      <c r="ET127" s="58"/>
      <c r="EU127" s="58"/>
      <c r="EV127" s="58"/>
      <c r="EW127" s="58"/>
      <c r="EX127" s="58"/>
      <c r="EY127" s="58"/>
      <c r="EZ127" s="58"/>
      <c r="FA127" s="58"/>
      <c r="FB127" s="58"/>
      <c r="FC127" s="58"/>
      <c r="FD127" s="58"/>
      <c r="FE127" s="58"/>
      <c r="FF127" s="58"/>
      <c r="FG127" s="58"/>
      <c r="FH127" s="58"/>
      <c r="FI127" s="58"/>
      <c r="FJ127" s="58"/>
      <c r="FK127" s="58"/>
      <c r="FL127" s="58"/>
      <c r="FM127" s="58"/>
      <c r="FN127" s="58"/>
      <c r="FO127" s="58"/>
      <c r="FP127" s="58"/>
      <c r="FQ127" s="58"/>
      <c r="FR127" s="58"/>
    </row>
    <row r="128" spans="1:174" s="65" customFormat="1" x14ac:dyDescent="0.2">
      <c r="A128" s="102"/>
      <c r="C128" s="101"/>
      <c r="D128" s="101"/>
      <c r="G128" s="58"/>
      <c r="H128" s="58"/>
      <c r="I128" s="58"/>
      <c r="J128" s="58"/>
      <c r="K128" s="58"/>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c r="AM128" s="58"/>
      <c r="AN128" s="58"/>
      <c r="AO128" s="58"/>
      <c r="AP128" s="58"/>
      <c r="AQ128" s="58"/>
      <c r="AR128" s="58"/>
      <c r="AS128" s="58"/>
      <c r="AT128" s="58"/>
      <c r="AU128" s="58"/>
      <c r="AV128" s="58"/>
      <c r="AW128" s="58"/>
      <c r="AX128" s="58"/>
      <c r="AY128" s="58"/>
      <c r="AZ128" s="58"/>
      <c r="BA128" s="58"/>
      <c r="BB128" s="58"/>
      <c r="BC128" s="58"/>
      <c r="BD128" s="58"/>
      <c r="BE128" s="58"/>
      <c r="BF128" s="58"/>
      <c r="BG128" s="58"/>
      <c r="BH128" s="58"/>
      <c r="BI128" s="58"/>
      <c r="BJ128" s="58"/>
      <c r="BK128" s="58"/>
      <c r="BL128" s="58"/>
      <c r="BM128" s="58"/>
      <c r="BN128" s="58"/>
      <c r="BO128" s="58"/>
      <c r="BP128" s="58"/>
      <c r="BQ128" s="58"/>
      <c r="BR128" s="58"/>
      <c r="BS128" s="58"/>
      <c r="BT128" s="58"/>
      <c r="BU128" s="58"/>
      <c r="BV128" s="58"/>
      <c r="BW128" s="58"/>
      <c r="BX128" s="58"/>
      <c r="BY128" s="58"/>
      <c r="BZ128" s="58"/>
      <c r="CA128" s="58"/>
      <c r="CB128" s="58"/>
      <c r="CC128" s="58"/>
      <c r="CD128" s="58"/>
      <c r="CE128" s="58"/>
      <c r="CF128" s="58"/>
      <c r="CG128" s="58"/>
      <c r="CH128" s="58"/>
      <c r="CI128" s="58"/>
      <c r="CJ128" s="58"/>
      <c r="CK128" s="58"/>
      <c r="CL128" s="97"/>
      <c r="CM128" s="58"/>
      <c r="CN128" s="58"/>
      <c r="CO128" s="58"/>
      <c r="CP128" s="58"/>
      <c r="CQ128" s="58"/>
      <c r="CR128" s="58"/>
      <c r="CS128" s="58"/>
      <c r="CT128" s="58"/>
      <c r="CU128" s="58"/>
      <c r="CV128" s="58"/>
      <c r="CW128" s="58"/>
      <c r="CX128" s="58"/>
      <c r="CY128" s="58"/>
      <c r="CZ128" s="58"/>
      <c r="DA128" s="58"/>
      <c r="DB128" s="58"/>
      <c r="DC128" s="58"/>
      <c r="DD128" s="58"/>
      <c r="DE128" s="58"/>
      <c r="DF128" s="58"/>
      <c r="DG128" s="58"/>
      <c r="DH128" s="58"/>
      <c r="DI128" s="58"/>
      <c r="DJ128" s="58"/>
      <c r="DK128" s="58"/>
      <c r="DL128" s="58"/>
      <c r="DM128" s="58"/>
      <c r="DN128" s="58"/>
      <c r="DO128" s="58"/>
      <c r="DP128" s="58"/>
      <c r="DQ128" s="58"/>
      <c r="DR128" s="58"/>
      <c r="DS128" s="58"/>
      <c r="DT128" s="58"/>
      <c r="DU128" s="58"/>
      <c r="DV128" s="58"/>
      <c r="DW128" s="58"/>
      <c r="DX128" s="58"/>
      <c r="DY128" s="58"/>
      <c r="DZ128" s="58"/>
      <c r="EA128" s="58"/>
      <c r="EB128" s="58"/>
      <c r="EC128" s="58"/>
      <c r="ED128" s="58"/>
      <c r="EE128" s="58"/>
      <c r="EF128" s="58"/>
      <c r="EG128" s="58"/>
      <c r="EH128" s="58"/>
      <c r="EI128" s="58"/>
      <c r="EJ128" s="58"/>
      <c r="EK128" s="58"/>
      <c r="EL128" s="58"/>
      <c r="EM128" s="58"/>
      <c r="EN128" s="58"/>
      <c r="EO128" s="58"/>
      <c r="EP128" s="58"/>
      <c r="EQ128" s="58"/>
      <c r="ER128" s="58"/>
      <c r="ES128" s="58"/>
      <c r="ET128" s="58"/>
      <c r="EU128" s="58"/>
      <c r="EV128" s="58"/>
      <c r="EW128" s="58"/>
      <c r="EX128" s="58"/>
      <c r="EY128" s="58"/>
      <c r="EZ128" s="58"/>
      <c r="FA128" s="58"/>
      <c r="FB128" s="58"/>
      <c r="FC128" s="58"/>
      <c r="FD128" s="58"/>
      <c r="FE128" s="58"/>
      <c r="FF128" s="58"/>
      <c r="FG128" s="58"/>
      <c r="FH128" s="58"/>
      <c r="FI128" s="58"/>
      <c r="FJ128" s="58"/>
      <c r="FK128" s="58"/>
      <c r="FL128" s="58"/>
      <c r="FM128" s="58"/>
      <c r="FN128" s="58"/>
      <c r="FO128" s="58"/>
      <c r="FP128" s="58"/>
      <c r="FQ128" s="58"/>
      <c r="FR128" s="58"/>
    </row>
    <row r="129" spans="1:174" s="65" customFormat="1" x14ac:dyDescent="0.2">
      <c r="A129" s="102"/>
      <c r="C129" s="101"/>
      <c r="D129" s="101"/>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c r="AQ129" s="58"/>
      <c r="AR129" s="58"/>
      <c r="AS129" s="58"/>
      <c r="AT129" s="58"/>
      <c r="AU129" s="58"/>
      <c r="AV129" s="58"/>
      <c r="AW129" s="58"/>
      <c r="AX129" s="58"/>
      <c r="AY129" s="58"/>
      <c r="AZ129" s="58"/>
      <c r="BA129" s="58"/>
      <c r="BB129" s="58"/>
      <c r="BC129" s="58"/>
      <c r="BD129" s="58"/>
      <c r="BE129" s="58"/>
      <c r="BF129" s="58"/>
      <c r="BG129" s="58"/>
      <c r="BH129" s="58"/>
      <c r="BI129" s="58"/>
      <c r="BJ129" s="58"/>
      <c r="BK129" s="58"/>
      <c r="BL129" s="58"/>
      <c r="BM129" s="58"/>
      <c r="BN129" s="58"/>
      <c r="BO129" s="58"/>
      <c r="BP129" s="58"/>
      <c r="BQ129" s="58"/>
      <c r="BR129" s="58"/>
      <c r="BS129" s="58"/>
      <c r="BT129" s="58"/>
      <c r="BU129" s="58"/>
      <c r="BV129" s="58"/>
      <c r="BW129" s="58"/>
      <c r="BX129" s="58"/>
      <c r="BY129" s="58"/>
      <c r="BZ129" s="58"/>
      <c r="CA129" s="58"/>
      <c r="CB129" s="58"/>
      <c r="CC129" s="58"/>
      <c r="CD129" s="58"/>
      <c r="CE129" s="58"/>
      <c r="CF129" s="58"/>
      <c r="CG129" s="58"/>
      <c r="CH129" s="58"/>
      <c r="CI129" s="58"/>
      <c r="CJ129" s="58"/>
      <c r="CK129" s="58"/>
      <c r="CL129" s="97"/>
      <c r="CM129" s="58"/>
      <c r="CN129" s="58"/>
      <c r="CO129" s="58"/>
      <c r="CP129" s="58"/>
      <c r="CQ129" s="58"/>
      <c r="CR129" s="58"/>
      <c r="CS129" s="58"/>
      <c r="CT129" s="58"/>
      <c r="CU129" s="58"/>
      <c r="CV129" s="58"/>
      <c r="CW129" s="58"/>
      <c r="CX129" s="58"/>
      <c r="CY129" s="58"/>
      <c r="CZ129" s="58"/>
      <c r="DA129" s="58"/>
      <c r="DB129" s="58"/>
      <c r="DC129" s="58"/>
      <c r="DD129" s="58"/>
      <c r="DE129" s="58"/>
      <c r="DF129" s="58"/>
      <c r="DG129" s="58"/>
      <c r="DH129" s="58"/>
      <c r="DI129" s="58"/>
      <c r="DJ129" s="58"/>
      <c r="DK129" s="58"/>
      <c r="DL129" s="58"/>
      <c r="DM129" s="58"/>
      <c r="DN129" s="58"/>
      <c r="DO129" s="58"/>
      <c r="DP129" s="58"/>
      <c r="DQ129" s="58"/>
      <c r="DR129" s="58"/>
      <c r="DS129" s="58"/>
      <c r="DT129" s="58"/>
      <c r="DU129" s="58"/>
      <c r="DV129" s="58"/>
      <c r="DW129" s="58"/>
      <c r="DX129" s="58"/>
      <c r="DY129" s="58"/>
      <c r="DZ129" s="58"/>
      <c r="EA129" s="58"/>
      <c r="EB129" s="58"/>
      <c r="EC129" s="58"/>
      <c r="ED129" s="58"/>
      <c r="EE129" s="58"/>
      <c r="EF129" s="58"/>
      <c r="EG129" s="58"/>
      <c r="EH129" s="58"/>
      <c r="EI129" s="58"/>
      <c r="EJ129" s="58"/>
      <c r="EK129" s="58"/>
      <c r="EL129" s="58"/>
      <c r="EM129" s="58"/>
      <c r="EN129" s="58"/>
      <c r="EO129" s="58"/>
      <c r="EP129" s="58"/>
      <c r="EQ129" s="58"/>
      <c r="ER129" s="58"/>
      <c r="ES129" s="58"/>
      <c r="ET129" s="58"/>
      <c r="EU129" s="58"/>
      <c r="EV129" s="58"/>
      <c r="EW129" s="58"/>
      <c r="EX129" s="58"/>
      <c r="EY129" s="58"/>
      <c r="EZ129" s="58"/>
      <c r="FA129" s="58"/>
      <c r="FB129" s="58"/>
      <c r="FC129" s="58"/>
      <c r="FD129" s="58"/>
      <c r="FE129" s="58"/>
      <c r="FF129" s="58"/>
      <c r="FG129" s="58"/>
      <c r="FH129" s="58"/>
      <c r="FI129" s="58"/>
      <c r="FJ129" s="58"/>
      <c r="FK129" s="58"/>
      <c r="FL129" s="58"/>
      <c r="FM129" s="58"/>
      <c r="FN129" s="58"/>
      <c r="FO129" s="58"/>
      <c r="FP129" s="58"/>
      <c r="FQ129" s="58"/>
      <c r="FR129" s="58"/>
    </row>
    <row r="130" spans="1:174" s="65" customFormat="1" x14ac:dyDescent="0.2">
      <c r="A130" s="102"/>
      <c r="C130" s="101"/>
      <c r="D130" s="101"/>
      <c r="G130" s="58"/>
      <c r="H130" s="58"/>
      <c r="I130" s="58"/>
      <c r="J130" s="58"/>
      <c r="K130" s="58"/>
      <c r="L130" s="58"/>
      <c r="M130" s="58"/>
      <c r="N130" s="58"/>
      <c r="O130" s="58"/>
      <c r="P130" s="58"/>
      <c r="Q130" s="58"/>
      <c r="R130" s="58"/>
      <c r="S130" s="58"/>
      <c r="T130" s="58"/>
      <c r="U130" s="58"/>
      <c r="V130" s="58"/>
      <c r="W130" s="58"/>
      <c r="X130" s="58"/>
      <c r="Y130" s="58"/>
      <c r="Z130" s="58"/>
      <c r="AA130" s="58"/>
      <c r="AB130" s="58"/>
      <c r="AC130" s="58"/>
      <c r="AD130" s="58"/>
      <c r="AE130" s="58"/>
      <c r="AF130" s="58"/>
      <c r="AG130" s="58"/>
      <c r="AH130" s="58"/>
      <c r="AI130" s="58"/>
      <c r="AJ130" s="58"/>
      <c r="AK130" s="58"/>
      <c r="AL130" s="58"/>
      <c r="AM130" s="58"/>
      <c r="AN130" s="58"/>
      <c r="AO130" s="58"/>
      <c r="AP130" s="58"/>
      <c r="AQ130" s="58"/>
      <c r="AR130" s="58"/>
      <c r="AS130" s="58"/>
      <c r="AT130" s="58"/>
      <c r="AU130" s="58"/>
      <c r="AV130" s="58"/>
      <c r="AW130" s="58"/>
      <c r="AX130" s="58"/>
      <c r="AY130" s="58"/>
      <c r="AZ130" s="58"/>
      <c r="BA130" s="58"/>
      <c r="BB130" s="58"/>
      <c r="BC130" s="58"/>
      <c r="BD130" s="58"/>
      <c r="BE130" s="58"/>
      <c r="BF130" s="58"/>
      <c r="BG130" s="58"/>
      <c r="BH130" s="58"/>
      <c r="BI130" s="58"/>
      <c r="BJ130" s="58"/>
      <c r="BK130" s="58"/>
      <c r="BL130" s="58"/>
      <c r="BM130" s="58"/>
      <c r="BN130" s="58"/>
      <c r="BO130" s="58"/>
      <c r="BP130" s="58"/>
      <c r="BQ130" s="58"/>
      <c r="BR130" s="58"/>
      <c r="BS130" s="58"/>
      <c r="BT130" s="58"/>
      <c r="BU130" s="58"/>
      <c r="BV130" s="58"/>
      <c r="BW130" s="58"/>
      <c r="BX130" s="58"/>
      <c r="BY130" s="58"/>
      <c r="BZ130" s="58"/>
      <c r="CA130" s="58"/>
      <c r="CB130" s="58"/>
      <c r="CC130" s="58"/>
      <c r="CD130" s="58"/>
      <c r="CE130" s="58"/>
      <c r="CF130" s="58"/>
      <c r="CG130" s="58"/>
      <c r="CH130" s="58"/>
      <c r="CI130" s="58"/>
      <c r="CJ130" s="58"/>
      <c r="CK130" s="58"/>
      <c r="CL130" s="97"/>
      <c r="CM130" s="58"/>
      <c r="CN130" s="58"/>
      <c r="CO130" s="58"/>
      <c r="CP130" s="58"/>
      <c r="CQ130" s="58"/>
      <c r="CR130" s="58"/>
      <c r="CS130" s="58"/>
      <c r="CT130" s="58"/>
      <c r="CU130" s="58"/>
      <c r="CV130" s="58"/>
      <c r="CW130" s="58"/>
      <c r="CX130" s="58"/>
      <c r="CY130" s="58"/>
      <c r="CZ130" s="58"/>
      <c r="DA130" s="58"/>
      <c r="DB130" s="58"/>
      <c r="DC130" s="58"/>
      <c r="DD130" s="58"/>
      <c r="DE130" s="58"/>
      <c r="DF130" s="58"/>
      <c r="DG130" s="58"/>
      <c r="DH130" s="58"/>
      <c r="DI130" s="58"/>
      <c r="DJ130" s="58"/>
      <c r="DK130" s="58"/>
      <c r="DL130" s="58"/>
      <c r="DM130" s="58"/>
      <c r="DN130" s="58"/>
      <c r="DO130" s="58"/>
      <c r="DP130" s="58"/>
      <c r="DQ130" s="58"/>
      <c r="DR130" s="58"/>
      <c r="DS130" s="58"/>
      <c r="DT130" s="58"/>
      <c r="DU130" s="58"/>
      <c r="DV130" s="58"/>
      <c r="DW130" s="58"/>
      <c r="DX130" s="58"/>
      <c r="DY130" s="58"/>
      <c r="DZ130" s="58"/>
      <c r="EA130" s="58"/>
      <c r="EB130" s="58"/>
      <c r="EC130" s="58"/>
      <c r="ED130" s="58"/>
      <c r="EE130" s="58"/>
      <c r="EF130" s="58"/>
      <c r="EG130" s="58"/>
      <c r="EH130" s="58"/>
      <c r="EI130" s="58"/>
      <c r="EJ130" s="58"/>
      <c r="EK130" s="58"/>
      <c r="EL130" s="58"/>
      <c r="EM130" s="58"/>
      <c r="EN130" s="58"/>
      <c r="EO130" s="58"/>
      <c r="EP130" s="58"/>
      <c r="EQ130" s="58"/>
      <c r="ER130" s="58"/>
      <c r="ES130" s="58"/>
      <c r="ET130" s="58"/>
      <c r="EU130" s="58"/>
      <c r="EV130" s="58"/>
      <c r="EW130" s="58"/>
      <c r="EX130" s="58"/>
      <c r="EY130" s="58"/>
      <c r="EZ130" s="58"/>
      <c r="FA130" s="58"/>
      <c r="FB130" s="58"/>
      <c r="FC130" s="58"/>
      <c r="FD130" s="58"/>
      <c r="FE130" s="58"/>
      <c r="FF130" s="58"/>
      <c r="FG130" s="58"/>
      <c r="FH130" s="58"/>
      <c r="FI130" s="58"/>
      <c r="FJ130" s="58"/>
      <c r="FK130" s="58"/>
      <c r="FL130" s="58"/>
      <c r="FM130" s="58"/>
      <c r="FN130" s="58"/>
      <c r="FO130" s="58"/>
      <c r="FP130" s="58"/>
      <c r="FQ130" s="58"/>
      <c r="FR130" s="58"/>
    </row>
    <row r="131" spans="1:174" s="65" customFormat="1" x14ac:dyDescent="0.2">
      <c r="A131" s="102"/>
      <c r="C131" s="101"/>
      <c r="D131" s="101"/>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c r="AL131" s="58"/>
      <c r="AM131" s="58"/>
      <c r="AN131" s="58"/>
      <c r="AO131" s="58"/>
      <c r="AP131" s="58"/>
      <c r="AQ131" s="58"/>
      <c r="AR131" s="58"/>
      <c r="AS131" s="58"/>
      <c r="AT131" s="58"/>
      <c r="AU131" s="58"/>
      <c r="AV131" s="58"/>
      <c r="AW131" s="58"/>
      <c r="AX131" s="58"/>
      <c r="AY131" s="58"/>
      <c r="AZ131" s="58"/>
      <c r="BA131" s="58"/>
      <c r="BB131" s="58"/>
      <c r="BC131" s="58"/>
      <c r="BD131" s="58"/>
      <c r="BE131" s="58"/>
      <c r="BF131" s="58"/>
      <c r="BG131" s="58"/>
      <c r="BH131" s="58"/>
      <c r="BI131" s="58"/>
      <c r="BJ131" s="58"/>
      <c r="BK131" s="58"/>
      <c r="BL131" s="58"/>
      <c r="BM131" s="58"/>
      <c r="BN131" s="58"/>
      <c r="BO131" s="58"/>
      <c r="BP131" s="58"/>
      <c r="BQ131" s="58"/>
      <c r="BR131" s="58"/>
      <c r="BS131" s="58"/>
      <c r="BT131" s="58"/>
      <c r="BU131" s="58"/>
      <c r="BV131" s="58"/>
      <c r="BW131" s="58"/>
      <c r="BX131" s="58"/>
      <c r="BY131" s="58"/>
      <c r="BZ131" s="58"/>
      <c r="CA131" s="58"/>
      <c r="CB131" s="58"/>
      <c r="CC131" s="58"/>
      <c r="CD131" s="58"/>
      <c r="CE131" s="58"/>
      <c r="CF131" s="58"/>
      <c r="CG131" s="58"/>
      <c r="CH131" s="58"/>
      <c r="CI131" s="58"/>
      <c r="CJ131" s="58"/>
      <c r="CK131" s="58"/>
      <c r="CL131" s="97"/>
      <c r="CM131" s="58"/>
      <c r="CN131" s="58"/>
      <c r="CO131" s="58"/>
      <c r="CP131" s="58"/>
      <c r="CQ131" s="58"/>
      <c r="CR131" s="58"/>
      <c r="CS131" s="58"/>
      <c r="CT131" s="58"/>
      <c r="CU131" s="58"/>
      <c r="CV131" s="58"/>
      <c r="CW131" s="58"/>
      <c r="CX131" s="58"/>
      <c r="CY131" s="58"/>
      <c r="CZ131" s="58"/>
      <c r="DA131" s="58"/>
      <c r="DB131" s="58"/>
      <c r="DC131" s="58"/>
      <c r="DD131" s="58"/>
      <c r="DE131" s="58"/>
      <c r="DF131" s="58"/>
      <c r="DG131" s="58"/>
      <c r="DH131" s="58"/>
      <c r="DI131" s="58"/>
      <c r="DJ131" s="58"/>
      <c r="DK131" s="58"/>
      <c r="DL131" s="58"/>
      <c r="DM131" s="58"/>
      <c r="DN131" s="58"/>
      <c r="DO131" s="58"/>
      <c r="DP131" s="58"/>
      <c r="DQ131" s="58"/>
      <c r="DR131" s="58"/>
      <c r="DS131" s="58"/>
      <c r="DT131" s="58"/>
      <c r="DU131" s="58"/>
      <c r="DV131" s="58"/>
      <c r="DW131" s="58"/>
      <c r="DX131" s="58"/>
      <c r="DY131" s="58"/>
      <c r="DZ131" s="58"/>
      <c r="EA131" s="58"/>
      <c r="EB131" s="58"/>
      <c r="EC131" s="58"/>
      <c r="ED131" s="58"/>
      <c r="EE131" s="58"/>
      <c r="EF131" s="58"/>
      <c r="EG131" s="58"/>
      <c r="EH131" s="58"/>
      <c r="EI131" s="58"/>
      <c r="EJ131" s="58"/>
      <c r="EK131" s="58"/>
      <c r="EL131" s="58"/>
      <c r="EM131" s="58"/>
      <c r="EN131" s="58"/>
      <c r="EO131" s="58"/>
      <c r="EP131" s="58"/>
      <c r="EQ131" s="58"/>
      <c r="ER131" s="58"/>
      <c r="ES131" s="58"/>
      <c r="ET131" s="58"/>
      <c r="EU131" s="58"/>
      <c r="EV131" s="58"/>
      <c r="EW131" s="58"/>
      <c r="EX131" s="58"/>
      <c r="EY131" s="58"/>
      <c r="EZ131" s="58"/>
      <c r="FA131" s="58"/>
      <c r="FB131" s="58"/>
      <c r="FC131" s="58"/>
      <c r="FD131" s="58"/>
      <c r="FE131" s="58"/>
      <c r="FF131" s="58"/>
      <c r="FG131" s="58"/>
      <c r="FH131" s="58"/>
      <c r="FI131" s="58"/>
      <c r="FJ131" s="58"/>
      <c r="FK131" s="58"/>
      <c r="FL131" s="58"/>
      <c r="FM131" s="58"/>
      <c r="FN131" s="58"/>
      <c r="FO131" s="58"/>
      <c r="FP131" s="58"/>
      <c r="FQ131" s="58"/>
      <c r="FR131" s="58"/>
    </row>
    <row r="132" spans="1:174" x14ac:dyDescent="0.2">
      <c r="CL132" s="56"/>
    </row>
    <row r="133" spans="1:174" x14ac:dyDescent="0.2">
      <c r="CL133" s="56"/>
    </row>
    <row r="134" spans="1:174" x14ac:dyDescent="0.2">
      <c r="CL134" s="56"/>
    </row>
    <row r="135" spans="1:174" x14ac:dyDescent="0.2">
      <c r="CL135" s="56"/>
    </row>
    <row r="136" spans="1:174" x14ac:dyDescent="0.2">
      <c r="CL136" s="56"/>
    </row>
    <row r="137" spans="1:174" x14ac:dyDescent="0.2">
      <c r="CL137" s="56"/>
    </row>
    <row r="138" spans="1:174" x14ac:dyDescent="0.2">
      <c r="CL138" s="56"/>
    </row>
    <row r="139" spans="1:174" x14ac:dyDescent="0.2">
      <c r="CL139" s="56"/>
    </row>
    <row r="140" spans="1:174" x14ac:dyDescent="0.2">
      <c r="CL140" s="56"/>
    </row>
    <row r="141" spans="1:174" x14ac:dyDescent="0.2">
      <c r="CL141" s="56"/>
    </row>
    <row r="142" spans="1:174" x14ac:dyDescent="0.2">
      <c r="CL142" s="56"/>
    </row>
    <row r="143" spans="1:174" x14ac:dyDescent="0.2">
      <c r="CL143" s="56"/>
    </row>
    <row r="144" spans="1:174" x14ac:dyDescent="0.2">
      <c r="CL144" s="56"/>
    </row>
    <row r="145" spans="90:90" x14ac:dyDescent="0.2">
      <c r="CL145" s="56"/>
    </row>
    <row r="146" spans="90:90" x14ac:dyDescent="0.2">
      <c r="CL146" s="56"/>
    </row>
    <row r="147" spans="90:90" x14ac:dyDescent="0.2">
      <c r="CL147" s="56"/>
    </row>
    <row r="148" spans="90:90" x14ac:dyDescent="0.2">
      <c r="CL148" s="56"/>
    </row>
    <row r="149" spans="90:90" x14ac:dyDescent="0.2">
      <c r="CL149" s="56"/>
    </row>
    <row r="150" spans="90:90" x14ac:dyDescent="0.2">
      <c r="CL150" s="56"/>
    </row>
    <row r="151" spans="90:90" x14ac:dyDescent="0.2">
      <c r="CL151" s="56"/>
    </row>
  </sheetData>
  <protectedRanges>
    <protectedRange sqref="E25:F27 C24:F24 C55:F55 D88:F90 E85:F87 C57:F57 C64:F65 E69:F78 E80:F81 C79:G79 E61:F61 E30:F50 E54:F54 E18:F23" name="Zonă1" securityDescriptor="O:WDG:WDD:(A;;CC;;;AN)(A;;CC;;;AU)(A;;CC;;;WD)"/>
  </protectedRanges>
  <mergeCells count="32">
    <mergeCell ref="BE5:BI5"/>
    <mergeCell ref="H5:K5"/>
    <mergeCell ref="L5:P5"/>
    <mergeCell ref="Q5:U5"/>
    <mergeCell ref="V5:Z5"/>
    <mergeCell ref="AA5:AE5"/>
    <mergeCell ref="AF5:AJ5"/>
    <mergeCell ref="AK5:AO5"/>
    <mergeCell ref="AP5:AT5"/>
    <mergeCell ref="AU5:AY5"/>
    <mergeCell ref="AZ5:BD5"/>
    <mergeCell ref="BO5:BS5"/>
    <mergeCell ref="BT5:BX5"/>
    <mergeCell ref="BY5:CC5"/>
    <mergeCell ref="CD5:CH5"/>
    <mergeCell ref="CI5:CM5"/>
    <mergeCell ref="EV5:EZ5"/>
    <mergeCell ref="FA5:FE5"/>
    <mergeCell ref="A91:B91"/>
    <mergeCell ref="DR5:DV5"/>
    <mergeCell ref="DW5:EA5"/>
    <mergeCell ref="EB5:EF5"/>
    <mergeCell ref="EG5:EK5"/>
    <mergeCell ref="EL5:EP5"/>
    <mergeCell ref="EQ5:EU5"/>
    <mergeCell ref="CN5:CR5"/>
    <mergeCell ref="CS5:CW5"/>
    <mergeCell ref="CX5:DB5"/>
    <mergeCell ref="DC5:DG5"/>
    <mergeCell ref="DH5:DL5"/>
    <mergeCell ref="DM5:DQ5"/>
    <mergeCell ref="BJ5:BN5"/>
  </mergeCells>
  <pageMargins left="0.75" right="0.75" top="1" bottom="1" header="0.5" footer="0.5"/>
  <pageSetup scale="69" orientation="portrait" r:id="rId1"/>
  <headerFooter alignWithMargins="0"/>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IJ197"/>
  <sheetViews>
    <sheetView zoomScale="90" zoomScaleNormal="90" workbookViewId="0">
      <pane xSplit="2" ySplit="7" topLeftCell="C59" activePane="bottomRight" state="frozen"/>
      <selection activeCell="D130" sqref="D130:E130"/>
      <selection pane="topRight" activeCell="D130" sqref="D130:E130"/>
      <selection pane="bottomLeft" activeCell="D130" sqref="D130:E130"/>
      <selection pane="bottomRight" activeCell="A3" sqref="A3"/>
    </sheetView>
  </sheetViews>
  <sheetFormatPr defaultRowHeight="15" x14ac:dyDescent="0.3"/>
  <cols>
    <col min="1" max="1" width="13.42578125" style="1" bestFit="1" customWidth="1"/>
    <col min="2" max="2" width="71.28515625" style="3" customWidth="1"/>
    <col min="3" max="3" width="15.5703125" style="3" customWidth="1"/>
    <col min="4" max="4" width="17.28515625" style="3" customWidth="1"/>
    <col min="5" max="5" width="15.7109375" style="3" bestFit="1" customWidth="1"/>
    <col min="6" max="6" width="15.42578125" style="3" bestFit="1" customWidth="1"/>
    <col min="7" max="7" width="14.5703125" style="3" bestFit="1" customWidth="1"/>
    <col min="8" max="16384" width="9.140625" style="4"/>
  </cols>
  <sheetData>
    <row r="1" spans="1:8" x14ac:dyDescent="0.3">
      <c r="A1" s="124" t="s">
        <v>411</v>
      </c>
      <c r="B1" s="55"/>
    </row>
    <row r="2" spans="1:8" x14ac:dyDescent="0.3">
      <c r="A2" s="124" t="s">
        <v>416</v>
      </c>
      <c r="B2" s="55"/>
    </row>
    <row r="3" spans="1:8" x14ac:dyDescent="0.3">
      <c r="A3" s="124"/>
      <c r="B3" s="55"/>
    </row>
    <row r="4" spans="1:8" ht="17.25" x14ac:dyDescent="0.3">
      <c r="B4" s="2" t="s">
        <v>412</v>
      </c>
    </row>
    <row r="5" spans="1:8" x14ac:dyDescent="0.3">
      <c r="C5" s="6"/>
      <c r="D5" s="6"/>
      <c r="E5" s="7"/>
      <c r="F5" s="8"/>
      <c r="G5" s="110" t="s">
        <v>406</v>
      </c>
    </row>
    <row r="6" spans="1:8" s="12" customFormat="1" ht="60" x14ac:dyDescent="0.2">
      <c r="A6" s="9" t="s">
        <v>0</v>
      </c>
      <c r="B6" s="10" t="s">
        <v>1</v>
      </c>
      <c r="C6" s="10" t="s">
        <v>2</v>
      </c>
      <c r="D6" s="11" t="s">
        <v>3</v>
      </c>
      <c r="E6" s="11" t="s">
        <v>4</v>
      </c>
      <c r="F6" s="10" t="s">
        <v>5</v>
      </c>
      <c r="G6" s="10" t="s">
        <v>6</v>
      </c>
    </row>
    <row r="7" spans="1:8" x14ac:dyDescent="0.3">
      <c r="A7" s="13"/>
      <c r="B7" s="14" t="s">
        <v>7</v>
      </c>
      <c r="C7" s="15">
        <v>1</v>
      </c>
      <c r="D7" s="15">
        <v>2</v>
      </c>
      <c r="E7" s="15">
        <v>3</v>
      </c>
      <c r="F7" s="15">
        <v>4</v>
      </c>
      <c r="G7" s="15" t="s">
        <v>8</v>
      </c>
    </row>
    <row r="8" spans="1:8" s="19" customFormat="1" ht="16.5" customHeight="1" x14ac:dyDescent="0.3">
      <c r="A8" s="16" t="s">
        <v>9</v>
      </c>
      <c r="B8" s="17" t="s">
        <v>10</v>
      </c>
      <c r="C8" s="113">
        <f t="shared" ref="C8:G8" si="0">+C9+C17</f>
        <v>249630600</v>
      </c>
      <c r="D8" s="113">
        <f t="shared" si="0"/>
        <v>244455160</v>
      </c>
      <c r="E8" s="113">
        <f t="shared" si="0"/>
        <v>163478650</v>
      </c>
      <c r="F8" s="113">
        <f t="shared" si="0"/>
        <v>155921426.69</v>
      </c>
      <c r="G8" s="113">
        <f t="shared" si="0"/>
        <v>28253477.829999998</v>
      </c>
      <c r="H8" s="18"/>
    </row>
    <row r="9" spans="1:8" s="19" customFormat="1" x14ac:dyDescent="0.3">
      <c r="A9" s="16" t="s">
        <v>11</v>
      </c>
      <c r="B9" s="20" t="s">
        <v>12</v>
      </c>
      <c r="C9" s="114">
        <f t="shared" ref="C9:G9" si="1">+C10+C11+C14+C12+C13+C16+C166</f>
        <v>249630600</v>
      </c>
      <c r="D9" s="114">
        <f t="shared" si="1"/>
        <v>244455160</v>
      </c>
      <c r="E9" s="114">
        <f t="shared" si="1"/>
        <v>163478650</v>
      </c>
      <c r="F9" s="114">
        <f t="shared" si="1"/>
        <v>155921426.69</v>
      </c>
      <c r="G9" s="114">
        <f t="shared" si="1"/>
        <v>28253477.829999998</v>
      </c>
      <c r="H9" s="18"/>
    </row>
    <row r="10" spans="1:8" s="19" customFormat="1" x14ac:dyDescent="0.3">
      <c r="A10" s="16" t="s">
        <v>13</v>
      </c>
      <c r="B10" s="20" t="s">
        <v>14</v>
      </c>
      <c r="C10" s="114">
        <f t="shared" ref="C10:G10" si="2">+C24</f>
        <v>4931350</v>
      </c>
      <c r="D10" s="114">
        <f t="shared" si="2"/>
        <v>4931350</v>
      </c>
      <c r="E10" s="114">
        <f t="shared" si="2"/>
        <v>2480010</v>
      </c>
      <c r="F10" s="114">
        <f t="shared" si="2"/>
        <v>2432416</v>
      </c>
      <c r="G10" s="114">
        <f t="shared" si="2"/>
        <v>403269</v>
      </c>
      <c r="H10" s="18"/>
    </row>
    <row r="11" spans="1:8" s="19" customFormat="1" ht="16.5" customHeight="1" x14ac:dyDescent="0.3">
      <c r="A11" s="16" t="s">
        <v>15</v>
      </c>
      <c r="B11" s="20" t="s">
        <v>16</v>
      </c>
      <c r="C11" s="114">
        <f t="shared" ref="C11:G11" si="3">+C42</f>
        <v>192619160</v>
      </c>
      <c r="D11" s="114">
        <f t="shared" si="3"/>
        <v>187443720</v>
      </c>
      <c r="E11" s="114">
        <f t="shared" si="3"/>
        <v>114971550</v>
      </c>
      <c r="F11" s="114">
        <f t="shared" si="3"/>
        <v>113675593.41</v>
      </c>
      <c r="G11" s="114">
        <f t="shared" si="3"/>
        <v>19942742.809999999</v>
      </c>
      <c r="H11" s="18"/>
    </row>
    <row r="12" spans="1:8" s="19" customFormat="1" x14ac:dyDescent="0.3">
      <c r="A12" s="16" t="s">
        <v>17</v>
      </c>
      <c r="B12" s="20" t="s">
        <v>18</v>
      </c>
      <c r="C12" s="114">
        <f t="shared" ref="C12:G12" si="4">+C69</f>
        <v>0</v>
      </c>
      <c r="D12" s="114">
        <f t="shared" si="4"/>
        <v>0</v>
      </c>
      <c r="E12" s="114">
        <f t="shared" si="4"/>
        <v>0</v>
      </c>
      <c r="F12" s="114">
        <f t="shared" si="4"/>
        <v>0</v>
      </c>
      <c r="G12" s="114">
        <f t="shared" si="4"/>
        <v>0</v>
      </c>
      <c r="H12" s="18"/>
    </row>
    <row r="13" spans="1:8" s="19" customFormat="1" ht="30" x14ac:dyDescent="0.3">
      <c r="A13" s="16"/>
      <c r="B13" s="20" t="s">
        <v>19</v>
      </c>
      <c r="C13" s="114">
        <f t="shared" ref="C13:G13" si="5">C167</f>
        <v>32528090</v>
      </c>
      <c r="D13" s="114">
        <f t="shared" si="5"/>
        <v>32528090</v>
      </c>
      <c r="E13" s="114">
        <f t="shared" si="5"/>
        <v>32528090</v>
      </c>
      <c r="F13" s="114">
        <f t="shared" si="5"/>
        <v>32528060.100000001</v>
      </c>
      <c r="G13" s="114">
        <f t="shared" si="5"/>
        <v>7004383.9400000004</v>
      </c>
      <c r="H13" s="18"/>
    </row>
    <row r="14" spans="1:8" s="19" customFormat="1" ht="16.5" customHeight="1" x14ac:dyDescent="0.3">
      <c r="A14" s="16" t="s">
        <v>20</v>
      </c>
      <c r="B14" s="20" t="s">
        <v>21</v>
      </c>
      <c r="C14" s="114">
        <f t="shared" ref="C14:G14" si="6">C172</f>
        <v>19552000</v>
      </c>
      <c r="D14" s="114">
        <f t="shared" si="6"/>
        <v>19552000</v>
      </c>
      <c r="E14" s="114">
        <f t="shared" si="6"/>
        <v>13499000</v>
      </c>
      <c r="F14" s="114">
        <f t="shared" si="6"/>
        <v>7405133</v>
      </c>
      <c r="G14" s="114">
        <f t="shared" si="6"/>
        <v>931649</v>
      </c>
      <c r="H14" s="18"/>
    </row>
    <row r="15" spans="1:8" s="19" customFormat="1" ht="30" x14ac:dyDescent="0.3">
      <c r="A15" s="16" t="s">
        <v>22</v>
      </c>
      <c r="B15" s="20" t="s">
        <v>23</v>
      </c>
      <c r="C15" s="114">
        <f t="shared" ref="C15:G15" si="7">C179</f>
        <v>0</v>
      </c>
      <c r="D15" s="114">
        <f t="shared" si="7"/>
        <v>0</v>
      </c>
      <c r="E15" s="114">
        <f t="shared" si="7"/>
        <v>0</v>
      </c>
      <c r="F15" s="114">
        <f t="shared" si="7"/>
        <v>0</v>
      </c>
      <c r="G15" s="114">
        <f t="shared" si="7"/>
        <v>0</v>
      </c>
      <c r="H15" s="18"/>
    </row>
    <row r="16" spans="1:8" s="19" customFormat="1" ht="16.5" customHeight="1" x14ac:dyDescent="0.3">
      <c r="A16" s="16" t="s">
        <v>24</v>
      </c>
      <c r="B16" s="20" t="s">
        <v>24</v>
      </c>
      <c r="C16" s="114">
        <f t="shared" ref="C16:G16" si="8">C72</f>
        <v>0</v>
      </c>
      <c r="D16" s="114">
        <f t="shared" si="8"/>
        <v>0</v>
      </c>
      <c r="E16" s="114">
        <f t="shared" si="8"/>
        <v>0</v>
      </c>
      <c r="F16" s="114">
        <f t="shared" si="8"/>
        <v>0</v>
      </c>
      <c r="G16" s="114">
        <f t="shared" si="8"/>
        <v>0</v>
      </c>
      <c r="H16" s="18"/>
    </row>
    <row r="17" spans="1:244" s="19" customFormat="1" ht="16.5" customHeight="1" x14ac:dyDescent="0.3">
      <c r="A17" s="16" t="s">
        <v>25</v>
      </c>
      <c r="B17" s="20" t="s">
        <v>26</v>
      </c>
      <c r="C17" s="114">
        <f t="shared" ref="C17:G17" si="9">C76</f>
        <v>0</v>
      </c>
      <c r="D17" s="114">
        <f t="shared" si="9"/>
        <v>0</v>
      </c>
      <c r="E17" s="114">
        <f t="shared" si="9"/>
        <v>0</v>
      </c>
      <c r="F17" s="114">
        <f t="shared" si="9"/>
        <v>0</v>
      </c>
      <c r="G17" s="114">
        <f t="shared" si="9"/>
        <v>0</v>
      </c>
      <c r="H17" s="18"/>
    </row>
    <row r="18" spans="1:244" s="19" customFormat="1" x14ac:dyDescent="0.3">
      <c r="A18" s="16" t="s">
        <v>27</v>
      </c>
      <c r="B18" s="20" t="s">
        <v>28</v>
      </c>
      <c r="C18" s="114">
        <f t="shared" ref="C18:G18" si="10">C77</f>
        <v>0</v>
      </c>
      <c r="D18" s="114">
        <f t="shared" si="10"/>
        <v>0</v>
      </c>
      <c r="E18" s="114">
        <f t="shared" si="10"/>
        <v>0</v>
      </c>
      <c r="F18" s="114">
        <f t="shared" si="10"/>
        <v>0</v>
      </c>
      <c r="G18" s="114">
        <f t="shared" si="10"/>
        <v>0</v>
      </c>
      <c r="H18" s="18"/>
    </row>
    <row r="19" spans="1:244" s="19" customFormat="1" ht="30" x14ac:dyDescent="0.3">
      <c r="A19" s="16"/>
      <c r="B19" s="20" t="s">
        <v>29</v>
      </c>
      <c r="C19" s="114">
        <f t="shared" ref="C19:G19" si="11">C166+C178</f>
        <v>0</v>
      </c>
      <c r="D19" s="114">
        <f t="shared" si="11"/>
        <v>0</v>
      </c>
      <c r="E19" s="114">
        <f t="shared" si="11"/>
        <v>0</v>
      </c>
      <c r="F19" s="114">
        <f t="shared" si="11"/>
        <v>-120623.81999999999</v>
      </c>
      <c r="G19" s="114">
        <f t="shared" si="11"/>
        <v>-28566.92</v>
      </c>
      <c r="H19" s="18"/>
    </row>
    <row r="20" spans="1:244" s="19" customFormat="1" ht="16.5" customHeight="1" x14ac:dyDescent="0.3">
      <c r="A20" s="16" t="s">
        <v>30</v>
      </c>
      <c r="B20" s="20" t="s">
        <v>31</v>
      </c>
      <c r="C20" s="114">
        <f t="shared" ref="C20:G20" si="12">+C21+C17</f>
        <v>249630600</v>
      </c>
      <c r="D20" s="114">
        <f t="shared" si="12"/>
        <v>244455160</v>
      </c>
      <c r="E20" s="114">
        <f t="shared" si="12"/>
        <v>163478650</v>
      </c>
      <c r="F20" s="114">
        <f t="shared" si="12"/>
        <v>155921426.69</v>
      </c>
      <c r="G20" s="114">
        <f t="shared" si="12"/>
        <v>28253477.829999998</v>
      </c>
      <c r="H20" s="18"/>
    </row>
    <row r="21" spans="1:244" s="19" customFormat="1" x14ac:dyDescent="0.3">
      <c r="A21" s="16" t="s">
        <v>32</v>
      </c>
      <c r="B21" s="20" t="s">
        <v>12</v>
      </c>
      <c r="C21" s="114">
        <f t="shared" ref="C21:G21" si="13">C10+C11+C12+C13+C14+C16+C166</f>
        <v>249630600</v>
      </c>
      <c r="D21" s="114">
        <f t="shared" si="13"/>
        <v>244455160</v>
      </c>
      <c r="E21" s="114">
        <f t="shared" si="13"/>
        <v>163478650</v>
      </c>
      <c r="F21" s="114">
        <f t="shared" si="13"/>
        <v>155921426.69</v>
      </c>
      <c r="G21" s="114">
        <f t="shared" si="13"/>
        <v>28253477.829999998</v>
      </c>
      <c r="H21" s="18"/>
    </row>
    <row r="22" spans="1:244" s="19" customFormat="1" ht="16.5" customHeight="1" x14ac:dyDescent="0.3">
      <c r="A22" s="22" t="s">
        <v>33</v>
      </c>
      <c r="B22" s="20" t="s">
        <v>34</v>
      </c>
      <c r="C22" s="114">
        <f t="shared" ref="C22:G22" si="14">+C23+C75+C166</f>
        <v>230078600</v>
      </c>
      <c r="D22" s="114">
        <f t="shared" si="14"/>
        <v>224903160</v>
      </c>
      <c r="E22" s="114">
        <f t="shared" si="14"/>
        <v>149979650</v>
      </c>
      <c r="F22" s="114">
        <f t="shared" si="14"/>
        <v>148516293.69</v>
      </c>
      <c r="G22" s="114">
        <f t="shared" si="14"/>
        <v>27321828.829999998</v>
      </c>
      <c r="H22" s="18"/>
    </row>
    <row r="23" spans="1:244" s="19" customFormat="1" ht="16.5" customHeight="1" x14ac:dyDescent="0.3">
      <c r="A23" s="16" t="s">
        <v>35</v>
      </c>
      <c r="B23" s="20" t="s">
        <v>12</v>
      </c>
      <c r="C23" s="114">
        <f t="shared" ref="C23:G23" si="15">+C24+C42+C69+C167+C72</f>
        <v>230078600</v>
      </c>
      <c r="D23" s="114">
        <f t="shared" si="15"/>
        <v>224903160</v>
      </c>
      <c r="E23" s="114">
        <f t="shared" si="15"/>
        <v>149979650</v>
      </c>
      <c r="F23" s="114">
        <f t="shared" si="15"/>
        <v>148636069.50999999</v>
      </c>
      <c r="G23" s="114">
        <f t="shared" si="15"/>
        <v>27350395.75</v>
      </c>
      <c r="H23" s="18"/>
    </row>
    <row r="24" spans="1:244" s="19" customFormat="1" x14ac:dyDescent="0.3">
      <c r="A24" s="16" t="s">
        <v>36</v>
      </c>
      <c r="B24" s="20" t="s">
        <v>14</v>
      </c>
      <c r="C24" s="114">
        <f t="shared" ref="C24:G24" si="16">+C25+C34+C32</f>
        <v>4931350</v>
      </c>
      <c r="D24" s="114">
        <f t="shared" si="16"/>
        <v>4931350</v>
      </c>
      <c r="E24" s="114">
        <f t="shared" si="16"/>
        <v>2480010</v>
      </c>
      <c r="F24" s="114">
        <f t="shared" si="16"/>
        <v>2432416</v>
      </c>
      <c r="G24" s="114">
        <f t="shared" si="16"/>
        <v>403269</v>
      </c>
      <c r="H24" s="18"/>
    </row>
    <row r="25" spans="1:244" s="19" customFormat="1" ht="16.5" customHeight="1" x14ac:dyDescent="0.3">
      <c r="A25" s="16" t="s">
        <v>37</v>
      </c>
      <c r="B25" s="20" t="s">
        <v>38</v>
      </c>
      <c r="C25" s="114">
        <f t="shared" ref="C25:G25" si="17">C26+C28+C29+C30+C31+C27</f>
        <v>4696600</v>
      </c>
      <c r="D25" s="114">
        <f t="shared" si="17"/>
        <v>4696600</v>
      </c>
      <c r="E25" s="114">
        <f t="shared" si="17"/>
        <v>2280950</v>
      </c>
      <c r="F25" s="114">
        <f t="shared" si="17"/>
        <v>2241658</v>
      </c>
      <c r="G25" s="114">
        <f t="shared" si="17"/>
        <v>394395</v>
      </c>
      <c r="H25" s="18"/>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row>
    <row r="26" spans="1:244" s="19" customFormat="1" ht="16.5" customHeight="1" x14ac:dyDescent="0.3">
      <c r="A26" s="23" t="s">
        <v>39</v>
      </c>
      <c r="B26" s="24" t="s">
        <v>40</v>
      </c>
      <c r="C26" s="116">
        <v>4116000</v>
      </c>
      <c r="D26" s="116">
        <v>4116000</v>
      </c>
      <c r="E26" s="116">
        <v>2027850</v>
      </c>
      <c r="F26" s="45">
        <v>2013133</v>
      </c>
      <c r="G26" s="45">
        <v>342719</v>
      </c>
      <c r="H26" s="18"/>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row>
    <row r="27" spans="1:244" s="19" customFormat="1" x14ac:dyDescent="0.3">
      <c r="A27" s="23"/>
      <c r="B27" s="24" t="s">
        <v>41</v>
      </c>
      <c r="C27" s="116">
        <v>513000</v>
      </c>
      <c r="D27" s="116">
        <v>513000</v>
      </c>
      <c r="E27" s="116">
        <v>209000</v>
      </c>
      <c r="F27" s="45">
        <v>192158</v>
      </c>
      <c r="G27" s="45">
        <v>47240</v>
      </c>
      <c r="H27" s="18"/>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row>
    <row r="28" spans="1:244" s="19" customFormat="1" ht="16.5" customHeight="1" x14ac:dyDescent="0.3">
      <c r="A28" s="23" t="s">
        <v>42</v>
      </c>
      <c r="B28" s="25" t="s">
        <v>43</v>
      </c>
      <c r="C28" s="116">
        <v>18000</v>
      </c>
      <c r="D28" s="116">
        <v>18000</v>
      </c>
      <c r="E28" s="116">
        <v>9000</v>
      </c>
      <c r="F28" s="45">
        <v>7562</v>
      </c>
      <c r="G28" s="45">
        <v>1332</v>
      </c>
      <c r="H28" s="18"/>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row>
    <row r="29" spans="1:244" s="19" customFormat="1" ht="16.5" customHeight="1" x14ac:dyDescent="0.3">
      <c r="A29" s="23" t="s">
        <v>44</v>
      </c>
      <c r="B29" s="25" t="s">
        <v>45</v>
      </c>
      <c r="C29" s="116">
        <v>1000</v>
      </c>
      <c r="D29" s="116">
        <v>1000</v>
      </c>
      <c r="E29" s="116">
        <v>500</v>
      </c>
      <c r="F29" s="45">
        <v>323</v>
      </c>
      <c r="G29" s="45"/>
      <c r="H29" s="18"/>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row>
    <row r="30" spans="1:244" ht="16.5" customHeight="1" x14ac:dyDescent="0.3">
      <c r="A30" s="23"/>
      <c r="B30" s="25" t="s">
        <v>46</v>
      </c>
      <c r="C30" s="116"/>
      <c r="D30" s="116"/>
      <c r="E30" s="116"/>
      <c r="F30" s="45"/>
      <c r="G30" s="45"/>
      <c r="H30" s="18"/>
    </row>
    <row r="31" spans="1:244" ht="16.5" customHeight="1" x14ac:dyDescent="0.3">
      <c r="A31" s="23" t="s">
        <v>47</v>
      </c>
      <c r="B31" s="25" t="s">
        <v>48</v>
      </c>
      <c r="C31" s="116">
        <v>48600</v>
      </c>
      <c r="D31" s="116">
        <v>48600</v>
      </c>
      <c r="E31" s="116">
        <v>34600</v>
      </c>
      <c r="F31" s="45">
        <v>28482</v>
      </c>
      <c r="G31" s="45">
        <v>3104</v>
      </c>
      <c r="H31" s="18"/>
    </row>
    <row r="32" spans="1:244" ht="16.5" customHeight="1" x14ac:dyDescent="0.3">
      <c r="A32" s="23"/>
      <c r="B32" s="20" t="s">
        <v>49</v>
      </c>
      <c r="C32" s="115">
        <f t="shared" ref="C32:G32" si="18">C33</f>
        <v>71050</v>
      </c>
      <c r="D32" s="115">
        <f t="shared" si="18"/>
        <v>71050</v>
      </c>
      <c r="E32" s="115">
        <f t="shared" si="18"/>
        <v>71000</v>
      </c>
      <c r="F32" s="115">
        <f t="shared" si="18"/>
        <v>71000</v>
      </c>
      <c r="G32" s="115">
        <f t="shared" si="18"/>
        <v>0</v>
      </c>
      <c r="H32" s="18"/>
    </row>
    <row r="33" spans="1:244" ht="16.5" customHeight="1" x14ac:dyDescent="0.3">
      <c r="A33" s="23"/>
      <c r="B33" s="25" t="s">
        <v>50</v>
      </c>
      <c r="C33" s="116">
        <v>71050</v>
      </c>
      <c r="D33" s="116">
        <v>71050</v>
      </c>
      <c r="E33" s="116">
        <v>71000</v>
      </c>
      <c r="F33" s="45">
        <v>71000</v>
      </c>
      <c r="G33" s="45"/>
      <c r="H33" s="18"/>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19"/>
      <c r="DR33" s="19"/>
      <c r="DS33" s="19"/>
      <c r="DT33" s="19"/>
      <c r="DU33" s="19"/>
      <c r="DV33" s="19"/>
      <c r="DW33" s="19"/>
      <c r="DX33" s="19"/>
      <c r="DY33" s="19"/>
      <c r="DZ33" s="19"/>
      <c r="EA33" s="19"/>
      <c r="EB33" s="19"/>
      <c r="EC33" s="19"/>
      <c r="ED33" s="19"/>
      <c r="EE33" s="19"/>
      <c r="EF33" s="19"/>
      <c r="EG33" s="19"/>
      <c r="EH33" s="19"/>
      <c r="EI33" s="19"/>
      <c r="EJ33" s="19"/>
      <c r="EK33" s="19"/>
      <c r="EL33" s="19"/>
      <c r="EM33" s="19"/>
      <c r="EN33" s="19"/>
      <c r="EO33" s="19"/>
      <c r="EP33" s="19"/>
      <c r="EQ33" s="19"/>
      <c r="ER33" s="19"/>
      <c r="ES33" s="19"/>
      <c r="ET33" s="19"/>
      <c r="EU33" s="19"/>
      <c r="EV33" s="19"/>
      <c r="EW33" s="19"/>
      <c r="EX33" s="19"/>
      <c r="EY33" s="19"/>
      <c r="EZ33" s="19"/>
      <c r="FA33" s="19"/>
      <c r="FB33" s="19"/>
      <c r="FC33" s="19"/>
      <c r="FD33" s="19"/>
      <c r="FE33" s="19"/>
      <c r="FF33" s="19"/>
      <c r="FG33" s="19"/>
      <c r="FH33" s="19"/>
      <c r="FI33" s="19"/>
      <c r="FJ33" s="19"/>
      <c r="FK33" s="19"/>
      <c r="FL33" s="19"/>
      <c r="FM33" s="19"/>
      <c r="FN33" s="19"/>
      <c r="FO33" s="19"/>
      <c r="FP33" s="19"/>
      <c r="FQ33" s="19"/>
      <c r="FR33" s="19"/>
      <c r="FS33" s="19"/>
      <c r="FT33" s="19"/>
      <c r="FU33" s="19"/>
      <c r="FV33" s="19"/>
      <c r="FW33" s="19"/>
      <c r="FX33" s="19"/>
      <c r="FY33" s="19"/>
      <c r="FZ33" s="19"/>
      <c r="GA33" s="19"/>
      <c r="GB33" s="19"/>
      <c r="GC33" s="19"/>
      <c r="GD33" s="19"/>
      <c r="GE33" s="19"/>
      <c r="GF33" s="19"/>
      <c r="GG33" s="19"/>
      <c r="GH33" s="19"/>
      <c r="GI33" s="19"/>
      <c r="GJ33" s="19"/>
      <c r="GK33" s="19"/>
      <c r="GL33" s="19"/>
      <c r="GM33" s="19"/>
      <c r="GN33" s="19"/>
      <c r="GO33" s="19"/>
      <c r="GP33" s="19"/>
      <c r="GQ33" s="19"/>
      <c r="GR33" s="19"/>
      <c r="GS33" s="19"/>
      <c r="GT33" s="19"/>
      <c r="GU33" s="19"/>
      <c r="GV33" s="19"/>
      <c r="GW33" s="19"/>
      <c r="GX33" s="19"/>
      <c r="GY33" s="19"/>
      <c r="GZ33" s="19"/>
      <c r="HA33" s="19"/>
      <c r="HB33" s="19"/>
      <c r="HC33" s="19"/>
      <c r="HD33" s="19"/>
      <c r="HE33" s="19"/>
      <c r="HF33" s="19"/>
      <c r="HG33" s="19"/>
      <c r="HH33" s="19"/>
      <c r="HI33" s="19"/>
      <c r="HJ33" s="19"/>
      <c r="HK33" s="19"/>
      <c r="HL33" s="19"/>
      <c r="HM33" s="19"/>
      <c r="HN33" s="19"/>
      <c r="HO33" s="19"/>
      <c r="HP33" s="19"/>
      <c r="HQ33" s="19"/>
      <c r="HR33" s="19"/>
      <c r="HS33" s="19"/>
      <c r="HT33" s="19"/>
      <c r="HU33" s="19"/>
      <c r="HV33" s="19"/>
      <c r="HW33" s="19"/>
      <c r="HX33" s="19"/>
      <c r="HY33" s="19"/>
      <c r="HZ33" s="19"/>
      <c r="IA33" s="19"/>
      <c r="IB33" s="19"/>
      <c r="IC33" s="19"/>
      <c r="ID33" s="19"/>
      <c r="IE33" s="19"/>
      <c r="IF33" s="19"/>
      <c r="IG33" s="19"/>
      <c r="IH33" s="19"/>
      <c r="II33" s="19"/>
      <c r="IJ33" s="19"/>
    </row>
    <row r="34" spans="1:244" ht="16.5" customHeight="1" x14ac:dyDescent="0.3">
      <c r="A34" s="16" t="s">
        <v>51</v>
      </c>
      <c r="B34" s="20" t="s">
        <v>52</v>
      </c>
      <c r="C34" s="114">
        <f t="shared" ref="C34:G34" si="19">+C35+C36+C37+C38+C39+C40+C41</f>
        <v>163700</v>
      </c>
      <c r="D34" s="114">
        <f t="shared" si="19"/>
        <v>163700</v>
      </c>
      <c r="E34" s="114">
        <f t="shared" si="19"/>
        <v>128060</v>
      </c>
      <c r="F34" s="114">
        <f t="shared" si="19"/>
        <v>119758</v>
      </c>
      <c r="G34" s="114">
        <f t="shared" si="19"/>
        <v>8874</v>
      </c>
      <c r="H34" s="18"/>
      <c r="I34" s="19"/>
    </row>
    <row r="35" spans="1:244" ht="16.5" customHeight="1" x14ac:dyDescent="0.3">
      <c r="A35" s="23" t="s">
        <v>53</v>
      </c>
      <c r="B35" s="25" t="s">
        <v>54</v>
      </c>
      <c r="C35" s="116">
        <v>53900</v>
      </c>
      <c r="D35" s="116">
        <v>53900</v>
      </c>
      <c r="E35" s="116">
        <v>53900</v>
      </c>
      <c r="F35" s="45">
        <v>53886</v>
      </c>
      <c r="G35" s="45"/>
      <c r="H35" s="18"/>
    </row>
    <row r="36" spans="1:244" ht="16.5" customHeight="1" x14ac:dyDescent="0.3">
      <c r="A36" s="23" t="s">
        <v>55</v>
      </c>
      <c r="B36" s="25" t="s">
        <v>56</v>
      </c>
      <c r="C36" s="116">
        <v>1700</v>
      </c>
      <c r="D36" s="116">
        <v>1700</v>
      </c>
      <c r="E36" s="116">
        <v>1700</v>
      </c>
      <c r="F36" s="45">
        <v>1695</v>
      </c>
      <c r="G36" s="45"/>
      <c r="H36" s="18"/>
    </row>
    <row r="37" spans="1:244" s="19" customFormat="1" ht="16.5" customHeight="1" x14ac:dyDescent="0.3">
      <c r="A37" s="23" t="s">
        <v>57</v>
      </c>
      <c r="B37" s="25" t="s">
        <v>58</v>
      </c>
      <c r="C37" s="116">
        <v>17740</v>
      </c>
      <c r="D37" s="116">
        <v>17740</v>
      </c>
      <c r="E37" s="116">
        <v>17740</v>
      </c>
      <c r="F37" s="45">
        <v>17735</v>
      </c>
      <c r="G37" s="45"/>
      <c r="H37" s="18"/>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row>
    <row r="38" spans="1:244" ht="16.5" customHeight="1" x14ac:dyDescent="0.3">
      <c r="A38" s="23" t="s">
        <v>59</v>
      </c>
      <c r="B38" s="26" t="s">
        <v>60</v>
      </c>
      <c r="C38" s="116">
        <v>520</v>
      </c>
      <c r="D38" s="116">
        <v>520</v>
      </c>
      <c r="E38" s="116">
        <v>520</v>
      </c>
      <c r="F38" s="45">
        <v>512</v>
      </c>
      <c r="G38" s="45"/>
      <c r="H38" s="18"/>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c r="DN38" s="19"/>
      <c r="DO38" s="19"/>
      <c r="DP38" s="19"/>
      <c r="DQ38" s="19"/>
      <c r="DR38" s="19"/>
      <c r="DS38" s="19"/>
      <c r="DT38" s="19"/>
      <c r="DU38" s="19"/>
      <c r="DV38" s="19"/>
      <c r="DW38" s="19"/>
      <c r="DX38" s="19"/>
      <c r="DY38" s="19"/>
      <c r="DZ38" s="19"/>
      <c r="EA38" s="19"/>
      <c r="EB38" s="19"/>
      <c r="EC38" s="19"/>
      <c r="ED38" s="19"/>
      <c r="EE38" s="19"/>
      <c r="EF38" s="19"/>
      <c r="EG38" s="19"/>
      <c r="EH38" s="19"/>
      <c r="EI38" s="19"/>
      <c r="EJ38" s="19"/>
      <c r="EK38" s="19"/>
      <c r="EL38" s="19"/>
      <c r="EM38" s="19"/>
      <c r="EN38" s="19"/>
      <c r="EO38" s="19"/>
      <c r="EP38" s="19"/>
      <c r="EQ38" s="19"/>
      <c r="ER38" s="19"/>
      <c r="ES38" s="19"/>
      <c r="ET38" s="19"/>
      <c r="EU38" s="19"/>
      <c r="EV38" s="19"/>
      <c r="EW38" s="19"/>
      <c r="EX38" s="19"/>
      <c r="EY38" s="19"/>
      <c r="EZ38" s="19"/>
      <c r="FA38" s="19"/>
      <c r="FB38" s="19"/>
      <c r="FC38" s="19"/>
      <c r="FD38" s="19"/>
      <c r="FE38" s="19"/>
      <c r="FF38" s="19"/>
      <c r="FG38" s="19"/>
      <c r="FH38" s="19"/>
      <c r="FI38" s="19"/>
      <c r="FJ38" s="19"/>
      <c r="FK38" s="19"/>
      <c r="FL38" s="19"/>
      <c r="FM38" s="19"/>
      <c r="FN38" s="19"/>
      <c r="FO38" s="19"/>
      <c r="FP38" s="19"/>
      <c r="FQ38" s="19"/>
      <c r="FR38" s="19"/>
      <c r="FS38" s="19"/>
      <c r="FT38" s="19"/>
      <c r="FU38" s="19"/>
      <c r="FV38" s="19"/>
      <c r="FW38" s="19"/>
      <c r="FX38" s="19"/>
      <c r="FY38" s="19"/>
      <c r="FZ38" s="19"/>
      <c r="GA38" s="19"/>
      <c r="GB38" s="19"/>
      <c r="GC38" s="19"/>
      <c r="GD38" s="19"/>
      <c r="GE38" s="19"/>
      <c r="GF38" s="19"/>
      <c r="GG38" s="19"/>
      <c r="GH38" s="19"/>
      <c r="GI38" s="19"/>
      <c r="GJ38" s="19"/>
      <c r="GK38" s="19"/>
      <c r="GL38" s="19"/>
      <c r="GM38" s="19"/>
      <c r="GN38" s="19"/>
      <c r="GO38" s="19"/>
      <c r="GP38" s="19"/>
      <c r="GQ38" s="19"/>
      <c r="GR38" s="19"/>
      <c r="GS38" s="19"/>
      <c r="GT38" s="19"/>
      <c r="GU38" s="19"/>
      <c r="GV38" s="19"/>
      <c r="GW38" s="19"/>
      <c r="GX38" s="19"/>
      <c r="GY38" s="19"/>
      <c r="GZ38" s="19"/>
      <c r="HA38" s="19"/>
      <c r="HB38" s="19"/>
      <c r="HC38" s="19"/>
      <c r="HD38" s="19"/>
      <c r="HE38" s="19"/>
      <c r="HF38" s="19"/>
      <c r="HG38" s="19"/>
      <c r="HH38" s="19"/>
      <c r="HI38" s="19"/>
      <c r="HJ38" s="19"/>
      <c r="HK38" s="19"/>
      <c r="HL38" s="19"/>
      <c r="HM38" s="19"/>
      <c r="HN38" s="19"/>
      <c r="HO38" s="19"/>
      <c r="HP38" s="19"/>
      <c r="HQ38" s="19"/>
      <c r="HR38" s="19"/>
      <c r="HS38" s="19"/>
      <c r="HT38" s="19"/>
      <c r="HU38" s="19"/>
      <c r="HV38" s="19"/>
      <c r="HW38" s="19"/>
      <c r="HX38" s="19"/>
      <c r="HY38" s="19"/>
      <c r="HZ38" s="19"/>
      <c r="IA38" s="19"/>
      <c r="IB38" s="19"/>
      <c r="IC38" s="19"/>
      <c r="ID38" s="19"/>
      <c r="IE38" s="19"/>
      <c r="IF38" s="19"/>
      <c r="IG38" s="19"/>
      <c r="IH38" s="19"/>
      <c r="II38" s="19"/>
      <c r="IJ38" s="19"/>
    </row>
    <row r="39" spans="1:244" ht="16.5" customHeight="1" x14ac:dyDescent="0.3">
      <c r="A39" s="23" t="s">
        <v>61</v>
      </c>
      <c r="B39" s="26" t="s">
        <v>62</v>
      </c>
      <c r="C39" s="116">
        <v>2890</v>
      </c>
      <c r="D39" s="116">
        <v>2890</v>
      </c>
      <c r="E39" s="116">
        <v>2890</v>
      </c>
      <c r="F39" s="45">
        <v>2884</v>
      </c>
      <c r="G39" s="45"/>
      <c r="H39" s="18"/>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c r="CW39" s="19"/>
      <c r="CX39" s="19"/>
      <c r="CY39" s="19"/>
      <c r="CZ39" s="19"/>
      <c r="DA39" s="19"/>
      <c r="DB39" s="19"/>
      <c r="DC39" s="19"/>
      <c r="DD39" s="19"/>
      <c r="DE39" s="19"/>
      <c r="DF39" s="19"/>
      <c r="DG39" s="19"/>
      <c r="DH39" s="19"/>
      <c r="DI39" s="19"/>
      <c r="DJ39" s="19"/>
      <c r="DK39" s="19"/>
      <c r="DL39" s="19"/>
      <c r="DM39" s="19"/>
      <c r="DN39" s="19"/>
      <c r="DO39" s="19"/>
      <c r="DP39" s="19"/>
      <c r="DQ39" s="19"/>
      <c r="DR39" s="19"/>
      <c r="DS39" s="19"/>
      <c r="DT39" s="19"/>
      <c r="DU39" s="19"/>
      <c r="DV39" s="19"/>
      <c r="DW39" s="19"/>
      <c r="DX39" s="19"/>
      <c r="DY39" s="19"/>
      <c r="DZ39" s="19"/>
      <c r="EA39" s="19"/>
      <c r="EB39" s="19"/>
      <c r="EC39" s="19"/>
      <c r="ED39" s="19"/>
      <c r="EE39" s="19"/>
      <c r="EF39" s="19"/>
      <c r="EG39" s="19"/>
      <c r="EH39" s="19"/>
      <c r="EI39" s="19"/>
      <c r="EJ39" s="19"/>
      <c r="EK39" s="19"/>
      <c r="EL39" s="19"/>
      <c r="EM39" s="19"/>
      <c r="EN39" s="19"/>
      <c r="EO39" s="19"/>
      <c r="EP39" s="19"/>
      <c r="EQ39" s="19"/>
      <c r="ER39" s="19"/>
      <c r="ES39" s="19"/>
      <c r="ET39" s="19"/>
      <c r="EU39" s="19"/>
      <c r="EV39" s="19"/>
      <c r="EW39" s="19"/>
      <c r="EX39" s="19"/>
      <c r="EY39" s="19"/>
      <c r="EZ39" s="19"/>
      <c r="FA39" s="19"/>
      <c r="FB39" s="19"/>
      <c r="FC39" s="19"/>
      <c r="FD39" s="19"/>
      <c r="FE39" s="19"/>
      <c r="FF39" s="19"/>
      <c r="FG39" s="19"/>
      <c r="FH39" s="19"/>
      <c r="FI39" s="19"/>
      <c r="FJ39" s="19"/>
      <c r="FK39" s="19"/>
      <c r="FL39" s="19"/>
      <c r="FM39" s="19"/>
      <c r="FN39" s="19"/>
      <c r="FO39" s="19"/>
      <c r="FP39" s="19"/>
      <c r="FQ39" s="19"/>
      <c r="FR39" s="19"/>
      <c r="FS39" s="19"/>
      <c r="FT39" s="19"/>
      <c r="FU39" s="19"/>
      <c r="FV39" s="19"/>
      <c r="FW39" s="19"/>
      <c r="FX39" s="19"/>
      <c r="FY39" s="19"/>
      <c r="FZ39" s="19"/>
      <c r="GA39" s="19"/>
      <c r="GB39" s="19"/>
      <c r="GC39" s="19"/>
      <c r="GD39" s="19"/>
      <c r="GE39" s="19"/>
      <c r="GF39" s="19"/>
      <c r="GG39" s="19"/>
      <c r="GH39" s="19"/>
      <c r="GI39" s="19"/>
      <c r="GJ39" s="19"/>
      <c r="GK39" s="19"/>
      <c r="GL39" s="19"/>
      <c r="GM39" s="19"/>
      <c r="GN39" s="19"/>
      <c r="GO39" s="19"/>
      <c r="GP39" s="19"/>
      <c r="GQ39" s="19"/>
      <c r="GR39" s="19"/>
      <c r="GS39" s="19"/>
      <c r="GT39" s="19"/>
      <c r="GU39" s="19"/>
      <c r="GV39" s="19"/>
      <c r="GW39" s="19"/>
      <c r="GX39" s="19"/>
      <c r="GY39" s="19"/>
      <c r="GZ39" s="19"/>
      <c r="HA39" s="19"/>
      <c r="HB39" s="19"/>
      <c r="HC39" s="19"/>
      <c r="HD39" s="19"/>
      <c r="HE39" s="19"/>
      <c r="HF39" s="19"/>
      <c r="HG39" s="19"/>
      <c r="HH39" s="19"/>
      <c r="HI39" s="19"/>
      <c r="HJ39" s="19"/>
      <c r="HK39" s="19"/>
      <c r="HL39" s="19"/>
      <c r="HM39" s="19"/>
      <c r="HN39" s="19"/>
      <c r="HO39" s="19"/>
      <c r="HP39" s="19"/>
      <c r="HQ39" s="19"/>
      <c r="HR39" s="19"/>
      <c r="HS39" s="19"/>
      <c r="HT39" s="19"/>
      <c r="HU39" s="19"/>
      <c r="HV39" s="19"/>
      <c r="HW39" s="19"/>
      <c r="HX39" s="19"/>
      <c r="HY39" s="19"/>
      <c r="HZ39" s="19"/>
      <c r="IA39" s="19"/>
      <c r="IB39" s="19"/>
      <c r="IC39" s="19"/>
      <c r="ID39" s="19"/>
      <c r="IE39" s="19"/>
      <c r="IF39" s="19"/>
      <c r="IG39" s="19"/>
      <c r="IH39" s="19"/>
      <c r="II39" s="19"/>
      <c r="IJ39" s="19"/>
    </row>
    <row r="40" spans="1:244" ht="16.5" customHeight="1" x14ac:dyDescent="0.3">
      <c r="A40" s="23"/>
      <c r="B40" s="26" t="s">
        <v>63</v>
      </c>
      <c r="C40" s="116">
        <v>86950</v>
      </c>
      <c r="D40" s="116">
        <v>86950</v>
      </c>
      <c r="E40" s="116">
        <v>51310</v>
      </c>
      <c r="F40" s="45">
        <v>43046</v>
      </c>
      <c r="G40" s="45">
        <v>8874</v>
      </c>
      <c r="H40" s="18"/>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c r="DQ40" s="19"/>
      <c r="DR40" s="19"/>
      <c r="DS40" s="19"/>
      <c r="DT40" s="19"/>
      <c r="DU40" s="19"/>
      <c r="DV40" s="19"/>
      <c r="DW40" s="19"/>
      <c r="DX40" s="19"/>
      <c r="DY40" s="19"/>
      <c r="DZ40" s="19"/>
      <c r="EA40" s="19"/>
      <c r="EB40" s="19"/>
      <c r="EC40" s="19"/>
      <c r="ED40" s="19"/>
      <c r="EE40" s="19"/>
      <c r="EF40" s="19"/>
      <c r="EG40" s="19"/>
      <c r="EH40" s="19"/>
      <c r="EI40" s="19"/>
      <c r="EJ40" s="19"/>
      <c r="EK40" s="19"/>
      <c r="EL40" s="19"/>
      <c r="EM40" s="19"/>
      <c r="EN40" s="19"/>
      <c r="EO40" s="19"/>
      <c r="EP40" s="19"/>
      <c r="EQ40" s="19"/>
      <c r="ER40" s="19"/>
      <c r="ES40" s="19"/>
      <c r="ET40" s="19"/>
      <c r="EU40" s="19"/>
      <c r="EV40" s="19"/>
      <c r="EW40" s="19"/>
      <c r="EX40" s="19"/>
      <c r="EY40" s="19"/>
      <c r="EZ40" s="19"/>
      <c r="FA40" s="19"/>
      <c r="FB40" s="19"/>
      <c r="FC40" s="19"/>
      <c r="FD40" s="19"/>
      <c r="FE40" s="19"/>
      <c r="FF40" s="19"/>
      <c r="FG40" s="19"/>
      <c r="FH40" s="19"/>
      <c r="FI40" s="19"/>
      <c r="FJ40" s="19"/>
      <c r="FK40" s="19"/>
      <c r="FL40" s="19"/>
      <c r="FM40" s="19"/>
      <c r="FN40" s="19"/>
      <c r="FO40" s="19"/>
      <c r="FP40" s="19"/>
      <c r="FQ40" s="19"/>
      <c r="FR40" s="19"/>
      <c r="FS40" s="19"/>
      <c r="FT40" s="19"/>
      <c r="FU40" s="19"/>
      <c r="FV40" s="19"/>
      <c r="FW40" s="19"/>
      <c r="FX40" s="19"/>
      <c r="FY40" s="19"/>
      <c r="FZ40" s="19"/>
      <c r="GA40" s="19"/>
      <c r="GB40" s="19"/>
      <c r="GC40" s="19"/>
      <c r="GD40" s="19"/>
      <c r="GE40" s="19"/>
      <c r="GF40" s="19"/>
      <c r="GG40" s="19"/>
      <c r="GH40" s="19"/>
      <c r="GI40" s="19"/>
      <c r="GJ40" s="19"/>
      <c r="GK40" s="19"/>
      <c r="GL40" s="19"/>
      <c r="GM40" s="19"/>
      <c r="GN40" s="19"/>
      <c r="GO40" s="19"/>
      <c r="GP40" s="19"/>
      <c r="GQ40" s="19"/>
      <c r="GR40" s="19"/>
      <c r="GS40" s="19"/>
      <c r="GT40" s="19"/>
      <c r="GU40" s="19"/>
      <c r="GV40" s="19"/>
      <c r="GW40" s="19"/>
      <c r="GX40" s="19"/>
      <c r="GY40" s="19"/>
      <c r="GZ40" s="19"/>
      <c r="HA40" s="19"/>
      <c r="HB40" s="19"/>
      <c r="HC40" s="19"/>
      <c r="HD40" s="19"/>
      <c r="HE40" s="19"/>
      <c r="HF40" s="19"/>
      <c r="HG40" s="19"/>
      <c r="HH40" s="19"/>
      <c r="HI40" s="19"/>
      <c r="HJ40" s="19"/>
      <c r="HK40" s="19"/>
      <c r="HL40" s="19"/>
      <c r="HM40" s="19"/>
      <c r="HN40" s="19"/>
      <c r="HO40" s="19"/>
      <c r="HP40" s="19"/>
      <c r="HQ40" s="19"/>
      <c r="HR40" s="19"/>
      <c r="HS40" s="19"/>
      <c r="HT40" s="19"/>
      <c r="HU40" s="19"/>
      <c r="HV40" s="19"/>
      <c r="HW40" s="19"/>
      <c r="HX40" s="19"/>
      <c r="HY40" s="19"/>
      <c r="HZ40" s="19"/>
      <c r="IA40" s="19"/>
      <c r="IB40" s="19"/>
      <c r="IC40" s="19"/>
      <c r="ID40" s="19"/>
      <c r="IE40" s="19"/>
      <c r="IF40" s="19"/>
      <c r="IG40" s="19"/>
      <c r="IH40" s="19"/>
      <c r="II40" s="19"/>
      <c r="IJ40" s="19"/>
    </row>
    <row r="41" spans="1:244" ht="16.5" customHeight="1" x14ac:dyDescent="0.3">
      <c r="A41" s="23"/>
      <c r="B41" s="26" t="s">
        <v>407</v>
      </c>
      <c r="C41" s="116"/>
      <c r="D41" s="116"/>
      <c r="E41" s="116"/>
      <c r="F41" s="45"/>
      <c r="G41" s="45"/>
      <c r="H41" s="18"/>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9"/>
      <c r="DJ41" s="19"/>
      <c r="DK41" s="19"/>
      <c r="DL41" s="19"/>
      <c r="DM41" s="19"/>
      <c r="DN41" s="19"/>
      <c r="DO41" s="19"/>
      <c r="DP41" s="19"/>
      <c r="DQ41" s="19"/>
      <c r="DR41" s="19"/>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9"/>
      <c r="EQ41" s="19"/>
      <c r="ER41" s="19"/>
      <c r="ES41" s="19"/>
      <c r="ET41" s="19"/>
      <c r="EU41" s="19"/>
      <c r="EV41" s="19"/>
      <c r="EW41" s="19"/>
      <c r="EX41" s="19"/>
      <c r="EY41" s="19"/>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9"/>
      <c r="FX41" s="19"/>
      <c r="FY41" s="19"/>
      <c r="FZ41" s="19"/>
      <c r="GA41" s="19"/>
      <c r="GB41" s="19"/>
      <c r="GC41" s="19"/>
      <c r="GD41" s="19"/>
      <c r="GE41" s="19"/>
      <c r="GF41" s="19"/>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9"/>
      <c r="HE41" s="19"/>
      <c r="HF41" s="19"/>
      <c r="HG41" s="19"/>
      <c r="HH41" s="19"/>
      <c r="HI41" s="19"/>
      <c r="HJ41" s="19"/>
      <c r="HK41" s="19"/>
      <c r="HL41" s="19"/>
      <c r="HM41" s="19"/>
      <c r="HN41" s="19"/>
      <c r="HO41" s="19"/>
      <c r="HP41" s="19"/>
      <c r="HQ41" s="19"/>
      <c r="HR41" s="19"/>
      <c r="HS41" s="19"/>
      <c r="HT41" s="19"/>
      <c r="HU41" s="19"/>
      <c r="HV41" s="19"/>
      <c r="HW41" s="19"/>
      <c r="HX41" s="19"/>
      <c r="HY41" s="19"/>
      <c r="HZ41" s="19"/>
      <c r="IA41" s="19"/>
      <c r="IB41" s="19"/>
      <c r="IC41" s="19"/>
      <c r="ID41" s="19"/>
      <c r="IE41" s="19"/>
      <c r="IF41" s="19"/>
      <c r="IG41" s="19"/>
      <c r="IH41" s="19"/>
      <c r="II41" s="19"/>
      <c r="IJ41" s="19"/>
    </row>
    <row r="42" spans="1:244" ht="16.5" customHeight="1" x14ac:dyDescent="0.3">
      <c r="A42" s="16" t="s">
        <v>64</v>
      </c>
      <c r="B42" s="20" t="s">
        <v>16</v>
      </c>
      <c r="C42" s="114">
        <f t="shared" ref="C42:G42" si="20">+C43+C57+C56+C59+C62+C64+C65+C66+C63</f>
        <v>192619160</v>
      </c>
      <c r="D42" s="114">
        <f t="shared" si="20"/>
        <v>187443720</v>
      </c>
      <c r="E42" s="114">
        <f t="shared" si="20"/>
        <v>114971550</v>
      </c>
      <c r="F42" s="114">
        <f t="shared" si="20"/>
        <v>113675593.41</v>
      </c>
      <c r="G42" s="114">
        <f t="shared" si="20"/>
        <v>19942742.809999999</v>
      </c>
      <c r="H42" s="21"/>
      <c r="I42" s="19"/>
    </row>
    <row r="43" spans="1:244" ht="16.5" customHeight="1" x14ac:dyDescent="0.3">
      <c r="A43" s="16" t="s">
        <v>65</v>
      </c>
      <c r="B43" s="20" t="s">
        <v>66</v>
      </c>
      <c r="C43" s="114">
        <f t="shared" ref="C43:G43" si="21">+C44+C45+C46+C47+C48+C49+C50+C51+C53</f>
        <v>192600160</v>
      </c>
      <c r="D43" s="114">
        <f t="shared" si="21"/>
        <v>187424720</v>
      </c>
      <c r="E43" s="114">
        <f t="shared" si="21"/>
        <v>114963550</v>
      </c>
      <c r="F43" s="114">
        <f t="shared" si="21"/>
        <v>113668069.34999999</v>
      </c>
      <c r="G43" s="114">
        <f t="shared" si="21"/>
        <v>19942392.919999998</v>
      </c>
      <c r="H43" s="21"/>
    </row>
    <row r="44" spans="1:244" s="19" customFormat="1" ht="16.5" customHeight="1" x14ac:dyDescent="0.3">
      <c r="A44" s="23" t="s">
        <v>67</v>
      </c>
      <c r="B44" s="25" t="s">
        <v>68</v>
      </c>
      <c r="C44" s="116">
        <v>10000</v>
      </c>
      <c r="D44" s="116">
        <v>10000</v>
      </c>
      <c r="E44" s="116">
        <v>5500</v>
      </c>
      <c r="F44" s="45">
        <v>5500</v>
      </c>
      <c r="G44" s="45">
        <v>500</v>
      </c>
      <c r="H44" s="18"/>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row>
    <row r="45" spans="1:244" s="19" customFormat="1" ht="16.5" customHeight="1" x14ac:dyDescent="0.3">
      <c r="A45" s="23" t="s">
        <v>69</v>
      </c>
      <c r="B45" s="25" t="s">
        <v>70</v>
      </c>
      <c r="C45" s="116">
        <v>2000</v>
      </c>
      <c r="D45" s="116">
        <v>2000</v>
      </c>
      <c r="E45" s="116">
        <v>1000</v>
      </c>
      <c r="F45" s="45">
        <v>999.61</v>
      </c>
      <c r="G45" s="45"/>
      <c r="H45" s="18"/>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row>
    <row r="46" spans="1:244" ht="16.5" customHeight="1" x14ac:dyDescent="0.3">
      <c r="A46" s="23" t="s">
        <v>71</v>
      </c>
      <c r="B46" s="25" t="s">
        <v>72</v>
      </c>
      <c r="C46" s="116">
        <v>44000</v>
      </c>
      <c r="D46" s="116">
        <v>44000</v>
      </c>
      <c r="E46" s="116">
        <v>36500</v>
      </c>
      <c r="F46" s="45">
        <v>36500</v>
      </c>
      <c r="G46" s="45">
        <v>1865.65</v>
      </c>
      <c r="H46" s="18"/>
    </row>
    <row r="47" spans="1:244" ht="16.5" customHeight="1" x14ac:dyDescent="0.3">
      <c r="A47" s="23" t="s">
        <v>73</v>
      </c>
      <c r="B47" s="25" t="s">
        <v>74</v>
      </c>
      <c r="C47" s="116">
        <v>4000</v>
      </c>
      <c r="D47" s="116">
        <v>4000</v>
      </c>
      <c r="E47" s="116">
        <v>2300</v>
      </c>
      <c r="F47" s="45">
        <v>2300</v>
      </c>
      <c r="G47" s="45">
        <v>290.11</v>
      </c>
      <c r="H47" s="18"/>
    </row>
    <row r="48" spans="1:244" ht="16.5" customHeight="1" x14ac:dyDescent="0.3">
      <c r="A48" s="23" t="s">
        <v>75</v>
      </c>
      <c r="B48" s="25" t="s">
        <v>76</v>
      </c>
      <c r="C48" s="116">
        <v>10000</v>
      </c>
      <c r="D48" s="116">
        <v>10000</v>
      </c>
      <c r="E48" s="116">
        <v>3500</v>
      </c>
      <c r="F48" s="45">
        <v>3500</v>
      </c>
      <c r="G48" s="45">
        <v>1000</v>
      </c>
      <c r="H48" s="18"/>
    </row>
    <row r="49" spans="1:244" ht="16.5" customHeight="1" x14ac:dyDescent="0.3">
      <c r="A49" s="23" t="s">
        <v>77</v>
      </c>
      <c r="B49" s="25" t="s">
        <v>78</v>
      </c>
      <c r="C49" s="116"/>
      <c r="D49" s="116"/>
      <c r="E49" s="116"/>
      <c r="F49" s="45"/>
      <c r="G49" s="45"/>
      <c r="H49" s="18"/>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c r="DQ49" s="19"/>
      <c r="DR49" s="19"/>
      <c r="DS49" s="19"/>
      <c r="DT49" s="19"/>
      <c r="DU49" s="19"/>
      <c r="DV49" s="19"/>
      <c r="DW49" s="19"/>
      <c r="DX49" s="19"/>
      <c r="DY49" s="19"/>
      <c r="DZ49" s="19"/>
      <c r="EA49" s="19"/>
      <c r="EB49" s="19"/>
      <c r="EC49" s="19"/>
      <c r="ED49" s="19"/>
      <c r="EE49" s="19"/>
      <c r="EF49" s="19"/>
      <c r="EG49" s="19"/>
      <c r="EH49" s="19"/>
      <c r="EI49" s="19"/>
      <c r="EJ49" s="19"/>
      <c r="EK49" s="19"/>
      <c r="EL49" s="19"/>
      <c r="EM49" s="19"/>
      <c r="EN49" s="19"/>
      <c r="EO49" s="19"/>
      <c r="EP49" s="19"/>
      <c r="EQ49" s="19"/>
      <c r="ER49" s="19"/>
      <c r="ES49" s="19"/>
      <c r="ET49" s="19"/>
      <c r="EU49" s="19"/>
      <c r="EV49" s="19"/>
      <c r="EW49" s="19"/>
      <c r="EX49" s="19"/>
      <c r="EY49" s="19"/>
      <c r="EZ49" s="19"/>
      <c r="FA49" s="19"/>
      <c r="FB49" s="19"/>
      <c r="FC49" s="19"/>
      <c r="FD49" s="19"/>
      <c r="FE49" s="19"/>
      <c r="FF49" s="19"/>
      <c r="FG49" s="19"/>
      <c r="FH49" s="19"/>
      <c r="FI49" s="19"/>
      <c r="FJ49" s="19"/>
      <c r="FK49" s="19"/>
      <c r="FL49" s="19"/>
      <c r="FM49" s="19"/>
      <c r="FN49" s="19"/>
      <c r="FO49" s="19"/>
      <c r="FP49" s="19"/>
      <c r="FQ49" s="19"/>
      <c r="FR49" s="19"/>
      <c r="FS49" s="19"/>
      <c r="FT49" s="19"/>
      <c r="FU49" s="19"/>
      <c r="FV49" s="19"/>
      <c r="FW49" s="19"/>
      <c r="FX49" s="19"/>
      <c r="FY49" s="19"/>
      <c r="FZ49" s="19"/>
      <c r="GA49" s="19"/>
      <c r="GB49" s="19"/>
      <c r="GC49" s="19"/>
      <c r="GD49" s="19"/>
      <c r="GE49" s="19"/>
      <c r="GF49" s="19"/>
      <c r="GG49" s="19"/>
      <c r="GH49" s="19"/>
      <c r="GI49" s="19"/>
      <c r="GJ49" s="19"/>
      <c r="GK49" s="19"/>
      <c r="GL49" s="19"/>
      <c r="GM49" s="19"/>
      <c r="GN49" s="19"/>
      <c r="GO49" s="19"/>
      <c r="GP49" s="19"/>
      <c r="GQ49" s="19"/>
      <c r="GR49" s="19"/>
      <c r="GS49" s="19"/>
      <c r="GT49" s="19"/>
      <c r="GU49" s="19"/>
      <c r="GV49" s="19"/>
      <c r="GW49" s="19"/>
      <c r="GX49" s="19"/>
      <c r="GY49" s="19"/>
      <c r="GZ49" s="19"/>
      <c r="HA49" s="19"/>
      <c r="HB49" s="19"/>
      <c r="HC49" s="19"/>
      <c r="HD49" s="19"/>
      <c r="HE49" s="19"/>
      <c r="HF49" s="19"/>
      <c r="HG49" s="19"/>
      <c r="HH49" s="19"/>
      <c r="HI49" s="19"/>
      <c r="HJ49" s="19"/>
      <c r="HK49" s="19"/>
      <c r="HL49" s="19"/>
      <c r="HM49" s="19"/>
      <c r="HN49" s="19"/>
      <c r="HO49" s="19"/>
      <c r="HP49" s="19"/>
      <c r="HQ49" s="19"/>
      <c r="HR49" s="19"/>
      <c r="HS49" s="19"/>
      <c r="HT49" s="19"/>
      <c r="HU49" s="19"/>
      <c r="HV49" s="19"/>
      <c r="HW49" s="19"/>
      <c r="HX49" s="19"/>
      <c r="HY49" s="19"/>
      <c r="HZ49" s="19"/>
      <c r="IA49" s="19"/>
      <c r="IB49" s="19"/>
      <c r="IC49" s="19"/>
      <c r="ID49" s="19"/>
      <c r="IE49" s="19"/>
      <c r="IF49" s="19"/>
      <c r="IG49" s="19"/>
      <c r="IH49" s="19"/>
      <c r="II49" s="19"/>
      <c r="IJ49" s="19"/>
    </row>
    <row r="50" spans="1:244" ht="16.5" customHeight="1" x14ac:dyDescent="0.3">
      <c r="A50" s="23" t="s">
        <v>79</v>
      </c>
      <c r="B50" s="25" t="s">
        <v>80</v>
      </c>
      <c r="C50" s="116">
        <v>32000</v>
      </c>
      <c r="D50" s="116">
        <v>32000</v>
      </c>
      <c r="E50" s="116">
        <v>23600</v>
      </c>
      <c r="F50" s="45">
        <v>23600</v>
      </c>
      <c r="G50" s="45">
        <v>3521.47</v>
      </c>
      <c r="H50" s="18"/>
      <c r="I50" s="19"/>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c r="CH50" s="27"/>
      <c r="CI50" s="27"/>
      <c r="CJ50" s="27"/>
      <c r="CK50" s="27"/>
      <c r="CL50" s="27"/>
      <c r="CM50" s="27"/>
      <c r="CN50" s="27"/>
      <c r="CO50" s="27"/>
      <c r="CP50" s="27"/>
      <c r="CQ50" s="27"/>
      <c r="CR50" s="27"/>
      <c r="CS50" s="27"/>
      <c r="CT50" s="27"/>
      <c r="CU50" s="27"/>
      <c r="CV50" s="27"/>
      <c r="CW50" s="27"/>
      <c r="CX50" s="27"/>
      <c r="CY50" s="27"/>
      <c r="CZ50" s="27"/>
      <c r="DA50" s="27"/>
      <c r="DB50" s="27"/>
      <c r="DC50" s="27"/>
      <c r="DD50" s="27"/>
      <c r="DE50" s="27"/>
      <c r="DF50" s="27"/>
      <c r="DG50" s="27"/>
      <c r="DH50" s="27"/>
      <c r="DI50" s="27"/>
      <c r="DJ50" s="27"/>
      <c r="DK50" s="27"/>
      <c r="DL50" s="27"/>
      <c r="DM50" s="27"/>
      <c r="DN50" s="27"/>
      <c r="DO50" s="27"/>
      <c r="DP50" s="27"/>
      <c r="DQ50" s="27"/>
      <c r="DR50" s="27"/>
      <c r="DS50" s="27"/>
      <c r="DT50" s="27"/>
      <c r="DU50" s="27"/>
      <c r="DV50" s="27"/>
      <c r="DW50" s="27"/>
      <c r="DX50" s="27"/>
      <c r="DY50" s="27"/>
      <c r="DZ50" s="27"/>
      <c r="EA50" s="27"/>
      <c r="EB50" s="27"/>
      <c r="EC50" s="27"/>
      <c r="ED50" s="27"/>
      <c r="EE50" s="27"/>
      <c r="EF50" s="27"/>
      <c r="EG50" s="27"/>
      <c r="EH50" s="27"/>
      <c r="EI50" s="27"/>
      <c r="EJ50" s="27"/>
      <c r="EK50" s="27"/>
      <c r="EL50" s="27"/>
      <c r="EM50" s="27"/>
      <c r="EN50" s="27"/>
      <c r="EO50" s="27"/>
      <c r="EP50" s="27"/>
      <c r="EQ50" s="27"/>
      <c r="ER50" s="27"/>
      <c r="ES50" s="27"/>
      <c r="ET50" s="27"/>
      <c r="EU50" s="27"/>
      <c r="EV50" s="27"/>
      <c r="EW50" s="27"/>
      <c r="EX50" s="27"/>
      <c r="EY50" s="27"/>
      <c r="EZ50" s="27"/>
      <c r="FA50" s="27"/>
      <c r="FB50" s="27"/>
      <c r="FC50" s="27"/>
      <c r="FD50" s="27"/>
      <c r="FE50" s="27"/>
      <c r="FF50" s="27"/>
      <c r="FG50" s="27"/>
      <c r="FH50" s="27"/>
      <c r="FI50" s="27"/>
      <c r="FJ50" s="27"/>
      <c r="FK50" s="27"/>
      <c r="FL50" s="27"/>
      <c r="FM50" s="27"/>
      <c r="FN50" s="27"/>
      <c r="FO50" s="27"/>
      <c r="FP50" s="27"/>
      <c r="FQ50" s="27"/>
      <c r="FR50" s="27"/>
      <c r="FS50" s="27"/>
      <c r="FT50" s="27"/>
      <c r="FU50" s="27"/>
      <c r="FV50" s="27"/>
      <c r="FW50" s="27"/>
      <c r="FX50" s="27"/>
      <c r="FY50" s="27"/>
      <c r="FZ50" s="27"/>
      <c r="GA50" s="27"/>
      <c r="GB50" s="27"/>
      <c r="GC50" s="27"/>
      <c r="GD50" s="27"/>
      <c r="GE50" s="27"/>
      <c r="GF50" s="27"/>
      <c r="GG50" s="27"/>
      <c r="GH50" s="27"/>
      <c r="GI50" s="27"/>
      <c r="GJ50" s="27"/>
      <c r="GK50" s="27"/>
      <c r="GL50" s="27"/>
      <c r="GM50" s="27"/>
      <c r="GN50" s="27"/>
      <c r="GO50" s="27"/>
      <c r="GP50" s="27"/>
      <c r="GQ50" s="27"/>
      <c r="GR50" s="27"/>
      <c r="GS50" s="27"/>
      <c r="GT50" s="27"/>
      <c r="GU50" s="27"/>
      <c r="GV50" s="27"/>
      <c r="GW50" s="27"/>
      <c r="GX50" s="27"/>
      <c r="GY50" s="27"/>
      <c r="GZ50" s="27"/>
      <c r="HA50" s="27"/>
      <c r="HB50" s="27"/>
      <c r="HC50" s="27"/>
      <c r="HD50" s="27"/>
      <c r="HE50" s="27"/>
      <c r="HF50" s="27"/>
      <c r="HG50" s="27"/>
      <c r="HH50" s="27"/>
      <c r="HI50" s="27"/>
      <c r="HJ50" s="27"/>
      <c r="HK50" s="27"/>
      <c r="HL50" s="27"/>
      <c r="HM50" s="27"/>
      <c r="HN50" s="27"/>
      <c r="HO50" s="27"/>
      <c r="HP50" s="27"/>
      <c r="HQ50" s="27"/>
      <c r="HR50" s="27"/>
      <c r="HS50" s="27"/>
      <c r="HT50" s="27"/>
      <c r="HU50" s="27"/>
      <c r="HV50" s="27"/>
      <c r="HW50" s="27"/>
      <c r="HX50" s="27"/>
      <c r="HY50" s="27"/>
      <c r="HZ50" s="27"/>
      <c r="IA50" s="27"/>
      <c r="IB50" s="27"/>
      <c r="IC50" s="27"/>
      <c r="ID50" s="27"/>
      <c r="IE50" s="27"/>
      <c r="IF50" s="27"/>
      <c r="IG50" s="27"/>
      <c r="IH50" s="27"/>
      <c r="II50" s="27"/>
      <c r="IJ50" s="27"/>
    </row>
    <row r="51" spans="1:244" ht="16.5" customHeight="1" x14ac:dyDescent="0.35">
      <c r="A51" s="16" t="s">
        <v>81</v>
      </c>
      <c r="B51" s="20" t="s">
        <v>82</v>
      </c>
      <c r="C51" s="117">
        <f t="shared" ref="C51:G51" si="22">+C52+C86</f>
        <v>192325160</v>
      </c>
      <c r="D51" s="117">
        <f t="shared" si="22"/>
        <v>187149720</v>
      </c>
      <c r="E51" s="117">
        <f t="shared" si="22"/>
        <v>114772310</v>
      </c>
      <c r="F51" s="117">
        <f t="shared" si="22"/>
        <v>113476876.11999999</v>
      </c>
      <c r="G51" s="117">
        <f t="shared" si="22"/>
        <v>19915354.729999997</v>
      </c>
      <c r="H51" s="18"/>
      <c r="I51" s="27"/>
    </row>
    <row r="52" spans="1:244" ht="16.5" customHeight="1" x14ac:dyDescent="0.3">
      <c r="A52" s="28"/>
      <c r="B52" s="29" t="s">
        <v>83</v>
      </c>
      <c r="C52" s="116">
        <v>51000</v>
      </c>
      <c r="D52" s="116">
        <v>51000</v>
      </c>
      <c r="E52" s="116">
        <v>23000</v>
      </c>
      <c r="F52" s="45">
        <v>23000</v>
      </c>
      <c r="G52" s="45">
        <v>3320.38</v>
      </c>
      <c r="H52" s="18"/>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9"/>
      <c r="BR52" s="19"/>
      <c r="BS52" s="19"/>
      <c r="BT52" s="19"/>
      <c r="BU52" s="19"/>
      <c r="BV52" s="19"/>
      <c r="BW52" s="19"/>
      <c r="BX52" s="19"/>
      <c r="BY52" s="19"/>
      <c r="BZ52" s="19"/>
      <c r="CA52" s="19"/>
      <c r="CB52" s="19"/>
      <c r="CC52" s="19"/>
      <c r="CD52" s="19"/>
      <c r="CE52" s="19"/>
      <c r="CF52" s="19"/>
      <c r="CG52" s="19"/>
      <c r="CH52" s="19"/>
      <c r="CI52" s="19"/>
      <c r="CJ52" s="19"/>
      <c r="CK52" s="19"/>
      <c r="CL52" s="19"/>
      <c r="CM52" s="19"/>
      <c r="CN52" s="19"/>
      <c r="CO52" s="19"/>
      <c r="CP52" s="19"/>
      <c r="CQ52" s="19"/>
      <c r="CR52" s="19"/>
      <c r="CS52" s="19"/>
      <c r="CT52" s="19"/>
      <c r="CU52" s="19"/>
      <c r="CV52" s="19"/>
      <c r="CW52" s="19"/>
      <c r="CX52" s="19"/>
      <c r="CY52" s="19"/>
      <c r="CZ52" s="19"/>
      <c r="DA52" s="19"/>
      <c r="DB52" s="19"/>
      <c r="DC52" s="19"/>
      <c r="DD52" s="19"/>
      <c r="DE52" s="19"/>
      <c r="DF52" s="19"/>
      <c r="DG52" s="19"/>
      <c r="DH52" s="19"/>
      <c r="DI52" s="19"/>
      <c r="DJ52" s="19"/>
      <c r="DK52" s="19"/>
      <c r="DL52" s="19"/>
      <c r="DM52" s="19"/>
      <c r="DN52" s="19"/>
      <c r="DO52" s="19"/>
      <c r="DP52" s="19"/>
      <c r="DQ52" s="19"/>
      <c r="DR52" s="19"/>
      <c r="DS52" s="19"/>
      <c r="DT52" s="19"/>
      <c r="DU52" s="19"/>
      <c r="DV52" s="19"/>
      <c r="DW52" s="19"/>
      <c r="DX52" s="19"/>
      <c r="DY52" s="19"/>
      <c r="DZ52" s="19"/>
      <c r="EA52" s="19"/>
      <c r="EB52" s="19"/>
      <c r="EC52" s="19"/>
      <c r="ED52" s="19"/>
      <c r="EE52" s="19"/>
      <c r="EF52" s="19"/>
      <c r="EG52" s="19"/>
      <c r="EH52" s="19"/>
      <c r="EI52" s="19"/>
      <c r="EJ52" s="19"/>
      <c r="EK52" s="19"/>
      <c r="EL52" s="19"/>
      <c r="EM52" s="19"/>
      <c r="EN52" s="19"/>
      <c r="EO52" s="19"/>
      <c r="EP52" s="19"/>
      <c r="EQ52" s="19"/>
      <c r="ER52" s="19"/>
      <c r="ES52" s="19"/>
      <c r="ET52" s="19"/>
      <c r="EU52" s="19"/>
      <c r="EV52" s="19"/>
      <c r="EW52" s="19"/>
      <c r="EX52" s="19"/>
      <c r="EY52" s="19"/>
      <c r="EZ52" s="19"/>
      <c r="FA52" s="19"/>
      <c r="FB52" s="19"/>
      <c r="FC52" s="19"/>
      <c r="FD52" s="19"/>
      <c r="FE52" s="19"/>
      <c r="FF52" s="19"/>
      <c r="FG52" s="19"/>
      <c r="FH52" s="19"/>
      <c r="FI52" s="19"/>
      <c r="FJ52" s="19"/>
      <c r="FK52" s="19"/>
      <c r="FL52" s="19"/>
      <c r="FM52" s="19"/>
      <c r="FN52" s="19"/>
      <c r="FO52" s="19"/>
      <c r="FP52" s="19"/>
      <c r="FQ52" s="19"/>
      <c r="FR52" s="19"/>
      <c r="FS52" s="19"/>
      <c r="FT52" s="19"/>
      <c r="FU52" s="19"/>
      <c r="FV52" s="19"/>
      <c r="FW52" s="19"/>
      <c r="FX52" s="19"/>
      <c r="FY52" s="19"/>
      <c r="FZ52" s="19"/>
      <c r="GA52" s="19"/>
      <c r="GB52" s="19"/>
      <c r="GC52" s="19"/>
      <c r="GD52" s="19"/>
      <c r="GE52" s="19"/>
      <c r="GF52" s="19"/>
      <c r="GG52" s="19"/>
      <c r="GH52" s="19"/>
      <c r="GI52" s="19"/>
      <c r="GJ52" s="19"/>
      <c r="GK52" s="19"/>
      <c r="GL52" s="19"/>
      <c r="GM52" s="19"/>
      <c r="GN52" s="19"/>
      <c r="GO52" s="19"/>
      <c r="GP52" s="19"/>
      <c r="GQ52" s="19"/>
      <c r="GR52" s="19"/>
      <c r="GS52" s="19"/>
      <c r="GT52" s="19"/>
      <c r="GU52" s="19"/>
      <c r="GV52" s="19"/>
      <c r="GW52" s="19"/>
      <c r="GX52" s="19"/>
      <c r="GY52" s="19"/>
      <c r="GZ52" s="19"/>
      <c r="HA52" s="19"/>
      <c r="HB52" s="19"/>
      <c r="HC52" s="19"/>
      <c r="HD52" s="19"/>
      <c r="HE52" s="19"/>
      <c r="HF52" s="19"/>
      <c r="HG52" s="19"/>
      <c r="HH52" s="19"/>
      <c r="HI52" s="19"/>
      <c r="HJ52" s="19"/>
      <c r="HK52" s="19"/>
      <c r="HL52" s="19"/>
      <c r="HM52" s="19"/>
      <c r="HN52" s="19"/>
      <c r="HO52" s="19"/>
      <c r="HP52" s="19"/>
      <c r="HQ52" s="19"/>
      <c r="HR52" s="19"/>
      <c r="HS52" s="19"/>
      <c r="HT52" s="19"/>
      <c r="HU52" s="19"/>
      <c r="HV52" s="19"/>
      <c r="HW52" s="19"/>
      <c r="HX52" s="19"/>
      <c r="HY52" s="19"/>
      <c r="HZ52" s="19"/>
      <c r="IA52" s="19"/>
      <c r="IB52" s="19"/>
      <c r="IC52" s="19"/>
      <c r="ID52" s="19"/>
      <c r="IE52" s="19"/>
      <c r="IF52" s="19"/>
      <c r="IG52" s="19"/>
      <c r="IH52" s="19"/>
      <c r="II52" s="19"/>
      <c r="IJ52" s="19"/>
    </row>
    <row r="53" spans="1:244" s="19" customFormat="1" ht="16.5" customHeight="1" x14ac:dyDescent="0.3">
      <c r="A53" s="23" t="s">
        <v>84</v>
      </c>
      <c r="B53" s="25" t="s">
        <v>85</v>
      </c>
      <c r="C53" s="116">
        <v>173000</v>
      </c>
      <c r="D53" s="116">
        <v>173000</v>
      </c>
      <c r="E53" s="116">
        <v>118840</v>
      </c>
      <c r="F53" s="45">
        <v>118793.62</v>
      </c>
      <c r="G53" s="45">
        <v>19860.96</v>
      </c>
      <c r="H53" s="18"/>
    </row>
    <row r="54" spans="1:244" s="27" customFormat="1" ht="16.5" customHeight="1" x14ac:dyDescent="0.3">
      <c r="A54" s="23"/>
      <c r="B54" s="25" t="s">
        <v>86</v>
      </c>
      <c r="C54" s="116"/>
      <c r="D54" s="116"/>
      <c r="E54" s="116"/>
      <c r="F54" s="45"/>
      <c r="G54" s="45"/>
      <c r="H54" s="18"/>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19"/>
      <c r="BT54" s="19"/>
      <c r="BU54" s="19"/>
      <c r="BV54" s="19"/>
      <c r="BW54" s="19"/>
      <c r="BX54" s="19"/>
      <c r="BY54" s="19"/>
      <c r="BZ54" s="19"/>
      <c r="CA54" s="19"/>
      <c r="CB54" s="19"/>
      <c r="CC54" s="19"/>
      <c r="CD54" s="19"/>
      <c r="CE54" s="19"/>
      <c r="CF54" s="19"/>
      <c r="CG54" s="19"/>
      <c r="CH54" s="19"/>
      <c r="CI54" s="19"/>
      <c r="CJ54" s="19"/>
      <c r="CK54" s="19"/>
      <c r="CL54" s="19"/>
      <c r="CM54" s="19"/>
      <c r="CN54" s="19"/>
      <c r="CO54" s="19"/>
      <c r="CP54" s="19"/>
      <c r="CQ54" s="19"/>
      <c r="CR54" s="19"/>
      <c r="CS54" s="19"/>
      <c r="CT54" s="19"/>
      <c r="CU54" s="19"/>
      <c r="CV54" s="19"/>
      <c r="CW54" s="19"/>
      <c r="CX54" s="19"/>
      <c r="CY54" s="19"/>
      <c r="CZ54" s="19"/>
      <c r="DA54" s="19"/>
      <c r="DB54" s="19"/>
      <c r="DC54" s="19"/>
      <c r="DD54" s="19"/>
      <c r="DE54" s="19"/>
      <c r="DF54" s="19"/>
      <c r="DG54" s="19"/>
      <c r="DH54" s="19"/>
      <c r="DI54" s="19"/>
      <c r="DJ54" s="19"/>
      <c r="DK54" s="19"/>
      <c r="DL54" s="19"/>
      <c r="DM54" s="19"/>
      <c r="DN54" s="19"/>
      <c r="DO54" s="19"/>
      <c r="DP54" s="19"/>
      <c r="DQ54" s="19"/>
      <c r="DR54" s="19"/>
      <c r="DS54" s="19"/>
      <c r="DT54" s="19"/>
      <c r="DU54" s="19"/>
      <c r="DV54" s="19"/>
      <c r="DW54" s="19"/>
      <c r="DX54" s="19"/>
      <c r="DY54" s="19"/>
      <c r="DZ54" s="19"/>
      <c r="EA54" s="19"/>
      <c r="EB54" s="19"/>
      <c r="EC54" s="19"/>
      <c r="ED54" s="19"/>
      <c r="EE54" s="19"/>
      <c r="EF54" s="19"/>
      <c r="EG54" s="19"/>
      <c r="EH54" s="19"/>
      <c r="EI54" s="19"/>
      <c r="EJ54" s="19"/>
      <c r="EK54" s="19"/>
      <c r="EL54" s="19"/>
      <c r="EM54" s="19"/>
      <c r="EN54" s="19"/>
      <c r="EO54" s="19"/>
      <c r="EP54" s="19"/>
      <c r="EQ54" s="19"/>
      <c r="ER54" s="19"/>
      <c r="ES54" s="19"/>
      <c r="ET54" s="19"/>
      <c r="EU54" s="19"/>
      <c r="EV54" s="19"/>
      <c r="EW54" s="19"/>
      <c r="EX54" s="19"/>
      <c r="EY54" s="19"/>
      <c r="EZ54" s="19"/>
      <c r="FA54" s="19"/>
      <c r="FB54" s="19"/>
      <c r="FC54" s="19"/>
      <c r="FD54" s="19"/>
      <c r="FE54" s="19"/>
      <c r="FF54" s="19"/>
      <c r="FG54" s="19"/>
      <c r="FH54" s="19"/>
      <c r="FI54" s="19"/>
      <c r="FJ54" s="19"/>
      <c r="FK54" s="19"/>
      <c r="FL54" s="19"/>
      <c r="FM54" s="19"/>
      <c r="FN54" s="19"/>
      <c r="FO54" s="19"/>
      <c r="FP54" s="19"/>
      <c r="FQ54" s="19"/>
      <c r="FR54" s="19"/>
      <c r="FS54" s="19"/>
      <c r="FT54" s="19"/>
      <c r="FU54" s="19"/>
      <c r="FV54" s="19"/>
      <c r="FW54" s="19"/>
      <c r="FX54" s="19"/>
      <c r="FY54" s="19"/>
      <c r="FZ54" s="19"/>
      <c r="GA54" s="19"/>
      <c r="GB54" s="19"/>
      <c r="GC54" s="19"/>
      <c r="GD54" s="19"/>
      <c r="GE54" s="19"/>
      <c r="GF54" s="19"/>
      <c r="GG54" s="19"/>
      <c r="GH54" s="19"/>
      <c r="GI54" s="19"/>
      <c r="GJ54" s="19"/>
      <c r="GK54" s="19"/>
      <c r="GL54" s="19"/>
      <c r="GM54" s="19"/>
      <c r="GN54" s="19"/>
      <c r="GO54" s="19"/>
      <c r="GP54" s="19"/>
      <c r="GQ54" s="19"/>
      <c r="GR54" s="19"/>
      <c r="GS54" s="19"/>
      <c r="GT54" s="19"/>
      <c r="GU54" s="19"/>
      <c r="GV54" s="19"/>
      <c r="GW54" s="19"/>
      <c r="GX54" s="19"/>
      <c r="GY54" s="19"/>
      <c r="GZ54" s="19"/>
      <c r="HA54" s="19"/>
      <c r="HB54" s="19"/>
      <c r="HC54" s="19"/>
      <c r="HD54" s="19"/>
      <c r="HE54" s="19"/>
      <c r="HF54" s="19"/>
      <c r="HG54" s="19"/>
      <c r="HH54" s="19"/>
      <c r="HI54" s="19"/>
      <c r="HJ54" s="19"/>
      <c r="HK54" s="19"/>
      <c r="HL54" s="19"/>
      <c r="HM54" s="19"/>
      <c r="HN54" s="19"/>
      <c r="HO54" s="19"/>
      <c r="HP54" s="19"/>
      <c r="HQ54" s="19"/>
      <c r="HR54" s="19"/>
      <c r="HS54" s="19"/>
      <c r="HT54" s="19"/>
      <c r="HU54" s="19"/>
      <c r="HV54" s="19"/>
      <c r="HW54" s="19"/>
      <c r="HX54" s="19"/>
      <c r="HY54" s="19"/>
      <c r="HZ54" s="19"/>
      <c r="IA54" s="19"/>
      <c r="IB54" s="19"/>
      <c r="IC54" s="19"/>
      <c r="ID54" s="19"/>
      <c r="IE54" s="19"/>
      <c r="IF54" s="19"/>
      <c r="IG54" s="19"/>
      <c r="IH54" s="19"/>
      <c r="II54" s="19"/>
      <c r="IJ54" s="19"/>
    </row>
    <row r="55" spans="1:244" ht="16.5" customHeight="1" x14ac:dyDescent="0.3">
      <c r="A55" s="23"/>
      <c r="B55" s="25" t="s">
        <v>87</v>
      </c>
      <c r="C55" s="116">
        <v>41000</v>
      </c>
      <c r="D55" s="116">
        <v>41000</v>
      </c>
      <c r="E55" s="116">
        <v>22640</v>
      </c>
      <c r="F55" s="45">
        <v>22593.62</v>
      </c>
      <c r="G55" s="45">
        <v>4219.46</v>
      </c>
      <c r="H55" s="18"/>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19"/>
      <c r="BS55" s="19"/>
      <c r="BT55" s="19"/>
      <c r="BU55" s="19"/>
      <c r="BV55" s="19"/>
      <c r="BW55" s="19"/>
      <c r="BX55" s="19"/>
      <c r="BY55" s="19"/>
      <c r="BZ55" s="19"/>
      <c r="CA55" s="19"/>
      <c r="CB55" s="19"/>
      <c r="CC55" s="19"/>
      <c r="CD55" s="19"/>
      <c r="CE55" s="19"/>
      <c r="CF55" s="19"/>
      <c r="CG55" s="19"/>
      <c r="CH55" s="19"/>
      <c r="CI55" s="19"/>
      <c r="CJ55" s="19"/>
      <c r="CK55" s="19"/>
      <c r="CL55" s="19"/>
      <c r="CM55" s="19"/>
      <c r="CN55" s="19"/>
      <c r="CO55" s="19"/>
      <c r="CP55" s="19"/>
      <c r="CQ55" s="19"/>
      <c r="CR55" s="19"/>
      <c r="CS55" s="19"/>
      <c r="CT55" s="19"/>
      <c r="CU55" s="19"/>
      <c r="CV55" s="19"/>
      <c r="CW55" s="19"/>
      <c r="CX55" s="19"/>
      <c r="CY55" s="19"/>
      <c r="CZ55" s="19"/>
      <c r="DA55" s="19"/>
      <c r="DB55" s="19"/>
      <c r="DC55" s="19"/>
      <c r="DD55" s="19"/>
      <c r="DE55" s="19"/>
      <c r="DF55" s="19"/>
      <c r="DG55" s="19"/>
      <c r="DH55" s="19"/>
      <c r="DI55" s="19"/>
      <c r="DJ55" s="19"/>
      <c r="DK55" s="19"/>
      <c r="DL55" s="19"/>
      <c r="DM55" s="19"/>
      <c r="DN55" s="19"/>
      <c r="DO55" s="19"/>
      <c r="DP55" s="19"/>
      <c r="DQ55" s="19"/>
      <c r="DR55" s="19"/>
      <c r="DS55" s="19"/>
      <c r="DT55" s="19"/>
      <c r="DU55" s="19"/>
      <c r="DV55" s="19"/>
      <c r="DW55" s="19"/>
      <c r="DX55" s="19"/>
      <c r="DY55" s="19"/>
      <c r="DZ55" s="19"/>
      <c r="EA55" s="19"/>
      <c r="EB55" s="19"/>
      <c r="EC55" s="19"/>
      <c r="ED55" s="19"/>
      <c r="EE55" s="19"/>
      <c r="EF55" s="19"/>
      <c r="EG55" s="19"/>
      <c r="EH55" s="19"/>
      <c r="EI55" s="19"/>
      <c r="EJ55" s="19"/>
      <c r="EK55" s="19"/>
      <c r="EL55" s="19"/>
      <c r="EM55" s="19"/>
      <c r="EN55" s="19"/>
      <c r="EO55" s="19"/>
      <c r="EP55" s="19"/>
      <c r="EQ55" s="19"/>
      <c r="ER55" s="19"/>
      <c r="ES55" s="19"/>
      <c r="ET55" s="19"/>
      <c r="EU55" s="19"/>
      <c r="EV55" s="19"/>
      <c r="EW55" s="19"/>
      <c r="EX55" s="19"/>
      <c r="EY55" s="19"/>
      <c r="EZ55" s="19"/>
      <c r="FA55" s="19"/>
      <c r="FB55" s="19"/>
      <c r="FC55" s="19"/>
      <c r="FD55" s="19"/>
      <c r="FE55" s="19"/>
      <c r="FF55" s="19"/>
      <c r="FG55" s="19"/>
      <c r="FH55" s="19"/>
      <c r="FI55" s="19"/>
      <c r="FJ55" s="19"/>
      <c r="FK55" s="19"/>
      <c r="FL55" s="19"/>
      <c r="FM55" s="19"/>
      <c r="FN55" s="19"/>
      <c r="FO55" s="19"/>
      <c r="FP55" s="19"/>
      <c r="FQ55" s="19"/>
      <c r="FR55" s="19"/>
      <c r="FS55" s="19"/>
      <c r="FT55" s="19"/>
      <c r="FU55" s="19"/>
      <c r="FV55" s="19"/>
      <c r="FW55" s="19"/>
      <c r="FX55" s="19"/>
      <c r="FY55" s="19"/>
      <c r="FZ55" s="19"/>
      <c r="GA55" s="19"/>
      <c r="GB55" s="19"/>
      <c r="GC55" s="19"/>
      <c r="GD55" s="19"/>
      <c r="GE55" s="19"/>
      <c r="GF55" s="19"/>
      <c r="GG55" s="19"/>
      <c r="GH55" s="19"/>
      <c r="GI55" s="19"/>
      <c r="GJ55" s="19"/>
      <c r="GK55" s="19"/>
      <c r="GL55" s="19"/>
      <c r="GM55" s="19"/>
      <c r="GN55" s="19"/>
      <c r="GO55" s="19"/>
      <c r="GP55" s="19"/>
      <c r="GQ55" s="19"/>
      <c r="GR55" s="19"/>
      <c r="GS55" s="19"/>
      <c r="GT55" s="19"/>
      <c r="GU55" s="19"/>
      <c r="GV55" s="19"/>
      <c r="GW55" s="19"/>
      <c r="GX55" s="19"/>
      <c r="GY55" s="19"/>
      <c r="GZ55" s="19"/>
      <c r="HA55" s="19"/>
      <c r="HB55" s="19"/>
      <c r="HC55" s="19"/>
      <c r="HD55" s="19"/>
      <c r="HE55" s="19"/>
      <c r="HF55" s="19"/>
      <c r="HG55" s="19"/>
      <c r="HH55" s="19"/>
      <c r="HI55" s="19"/>
      <c r="HJ55" s="19"/>
      <c r="HK55" s="19"/>
      <c r="HL55" s="19"/>
      <c r="HM55" s="19"/>
      <c r="HN55" s="19"/>
      <c r="HO55" s="19"/>
      <c r="HP55" s="19"/>
      <c r="HQ55" s="19"/>
      <c r="HR55" s="19"/>
      <c r="HS55" s="19"/>
      <c r="HT55" s="19"/>
      <c r="HU55" s="19"/>
      <c r="HV55" s="19"/>
      <c r="HW55" s="19"/>
      <c r="HX55" s="19"/>
      <c r="HY55" s="19"/>
      <c r="HZ55" s="19"/>
      <c r="IA55" s="19"/>
      <c r="IB55" s="19"/>
      <c r="IC55" s="19"/>
      <c r="ID55" s="19"/>
      <c r="IE55" s="19"/>
      <c r="IF55" s="19"/>
      <c r="IG55" s="19"/>
      <c r="IH55" s="19"/>
      <c r="II55" s="19"/>
      <c r="IJ55" s="19"/>
    </row>
    <row r="56" spans="1:244" s="19" customFormat="1" ht="16.5" customHeight="1" x14ac:dyDescent="0.3">
      <c r="A56" s="16" t="s">
        <v>88</v>
      </c>
      <c r="B56" s="25" t="s">
        <v>89</v>
      </c>
      <c r="C56" s="116"/>
      <c r="D56" s="116"/>
      <c r="E56" s="116"/>
      <c r="F56" s="45"/>
      <c r="G56" s="45"/>
      <c r="H56" s="18"/>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row>
    <row r="57" spans="1:244" s="19" customFormat="1" ht="16.5" customHeight="1" x14ac:dyDescent="0.3">
      <c r="A57" s="16" t="s">
        <v>90</v>
      </c>
      <c r="B57" s="20" t="s">
        <v>91</v>
      </c>
      <c r="C57" s="118">
        <f t="shared" ref="C57:G57" si="23">+C58</f>
        <v>8700</v>
      </c>
      <c r="D57" s="118">
        <f t="shared" si="23"/>
        <v>8700</v>
      </c>
      <c r="E57" s="118">
        <f t="shared" si="23"/>
        <v>3500</v>
      </c>
      <c r="F57" s="118">
        <f t="shared" si="23"/>
        <v>3499.89</v>
      </c>
      <c r="G57" s="118">
        <f t="shared" si="23"/>
        <v>299.89</v>
      </c>
      <c r="H57" s="18"/>
      <c r="I57" s="4"/>
    </row>
    <row r="58" spans="1:244" s="19" customFormat="1" ht="16.5" customHeight="1" x14ac:dyDescent="0.3">
      <c r="A58" s="23" t="s">
        <v>92</v>
      </c>
      <c r="B58" s="25" t="s">
        <v>93</v>
      </c>
      <c r="C58" s="116">
        <v>8700</v>
      </c>
      <c r="D58" s="116">
        <v>8700</v>
      </c>
      <c r="E58" s="116">
        <v>3500</v>
      </c>
      <c r="F58" s="45">
        <v>3499.89</v>
      </c>
      <c r="G58" s="45">
        <v>299.89</v>
      </c>
      <c r="H58" s="18"/>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row>
    <row r="59" spans="1:244" s="19" customFormat="1" ht="16.5" customHeight="1" x14ac:dyDescent="0.3">
      <c r="A59" s="16" t="s">
        <v>94</v>
      </c>
      <c r="B59" s="20" t="s">
        <v>95</v>
      </c>
      <c r="C59" s="114">
        <f t="shared" ref="C59:G59" si="24">+C60+C61</f>
        <v>6000</v>
      </c>
      <c r="D59" s="114">
        <f t="shared" si="24"/>
        <v>6000</v>
      </c>
      <c r="E59" s="114">
        <f t="shared" si="24"/>
        <v>2700</v>
      </c>
      <c r="F59" s="114">
        <f t="shared" si="24"/>
        <v>2238.9699999999998</v>
      </c>
      <c r="G59" s="114">
        <f t="shared" si="24"/>
        <v>0</v>
      </c>
      <c r="H59" s="18"/>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row>
    <row r="60" spans="1:244" ht="16.5" customHeight="1" x14ac:dyDescent="0.3">
      <c r="A60" s="16" t="s">
        <v>96</v>
      </c>
      <c r="B60" s="25" t="s">
        <v>97</v>
      </c>
      <c r="C60" s="116">
        <v>6000</v>
      </c>
      <c r="D60" s="116">
        <v>6000</v>
      </c>
      <c r="E60" s="116">
        <v>2700</v>
      </c>
      <c r="F60" s="45">
        <v>2238.9699999999998</v>
      </c>
      <c r="G60" s="45"/>
      <c r="H60" s="18"/>
    </row>
    <row r="61" spans="1:244" s="19" customFormat="1" ht="16.5" customHeight="1" x14ac:dyDescent="0.3">
      <c r="A61" s="16" t="s">
        <v>98</v>
      </c>
      <c r="B61" s="25" t="s">
        <v>99</v>
      </c>
      <c r="C61" s="116"/>
      <c r="D61" s="116"/>
      <c r="E61" s="116"/>
      <c r="F61" s="45"/>
      <c r="G61" s="45"/>
      <c r="H61" s="18"/>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row>
    <row r="62" spans="1:244" ht="16.5" customHeight="1" x14ac:dyDescent="0.3">
      <c r="A62" s="23" t="s">
        <v>100</v>
      </c>
      <c r="B62" s="25" t="s">
        <v>101</v>
      </c>
      <c r="C62" s="116">
        <v>1300</v>
      </c>
      <c r="D62" s="116">
        <v>1300</v>
      </c>
      <c r="E62" s="116">
        <v>1300</v>
      </c>
      <c r="F62" s="45">
        <v>1285.2</v>
      </c>
      <c r="G62" s="45"/>
      <c r="H62" s="18"/>
    </row>
    <row r="63" spans="1:244" ht="16.5" customHeight="1" x14ac:dyDescent="0.3">
      <c r="A63" s="23" t="s">
        <v>102</v>
      </c>
      <c r="B63" s="24" t="s">
        <v>103</v>
      </c>
      <c r="C63" s="116"/>
      <c r="D63" s="116"/>
      <c r="E63" s="116"/>
      <c r="F63" s="45"/>
      <c r="G63" s="45"/>
      <c r="H63" s="18"/>
    </row>
    <row r="64" spans="1:244" ht="16.5" customHeight="1" x14ac:dyDescent="0.3">
      <c r="A64" s="23" t="s">
        <v>104</v>
      </c>
      <c r="B64" s="25" t="s">
        <v>105</v>
      </c>
      <c r="C64" s="116"/>
      <c r="D64" s="116"/>
      <c r="E64" s="116"/>
      <c r="F64" s="45"/>
      <c r="G64" s="45"/>
      <c r="H64" s="18"/>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c r="BI64" s="19"/>
      <c r="BJ64" s="19"/>
      <c r="BK64" s="19"/>
      <c r="BL64" s="19"/>
      <c r="BM64" s="19"/>
      <c r="BN64" s="19"/>
      <c r="BO64" s="19"/>
      <c r="BP64" s="19"/>
      <c r="BQ64" s="19"/>
      <c r="BR64" s="19"/>
      <c r="BS64" s="19"/>
      <c r="BT64" s="19"/>
      <c r="BU64" s="19"/>
      <c r="BV64" s="19"/>
      <c r="BW64" s="19"/>
      <c r="BX64" s="19"/>
      <c r="BY64" s="19"/>
      <c r="BZ64" s="19"/>
      <c r="CA64" s="19"/>
      <c r="CB64" s="19"/>
      <c r="CC64" s="19"/>
      <c r="CD64" s="19"/>
      <c r="CE64" s="19"/>
      <c r="CF64" s="19"/>
      <c r="CG64" s="19"/>
      <c r="CH64" s="19"/>
      <c r="CI64" s="19"/>
      <c r="CJ64" s="19"/>
      <c r="CK64" s="19"/>
      <c r="CL64" s="19"/>
      <c r="CM64" s="19"/>
      <c r="CN64" s="19"/>
      <c r="CO64" s="19"/>
      <c r="CP64" s="19"/>
      <c r="CQ64" s="19"/>
      <c r="CR64" s="19"/>
      <c r="CS64" s="19"/>
      <c r="CT64" s="19"/>
      <c r="CU64" s="19"/>
      <c r="CV64" s="19"/>
      <c r="CW64" s="19"/>
      <c r="CX64" s="19"/>
      <c r="CY64" s="19"/>
      <c r="CZ64" s="19"/>
      <c r="DA64" s="19"/>
      <c r="DB64" s="19"/>
      <c r="DC64" s="19"/>
      <c r="DD64" s="19"/>
      <c r="DE64" s="19"/>
      <c r="DF64" s="19"/>
      <c r="DG64" s="19"/>
      <c r="DH64" s="19"/>
      <c r="DI64" s="19"/>
      <c r="DJ64" s="19"/>
      <c r="DK64" s="19"/>
      <c r="DL64" s="19"/>
      <c r="DM64" s="19"/>
      <c r="DN64" s="19"/>
      <c r="DO64" s="19"/>
      <c r="DP64" s="19"/>
      <c r="DQ64" s="19"/>
      <c r="DR64" s="19"/>
      <c r="DS64" s="19"/>
      <c r="DT64" s="19"/>
      <c r="DU64" s="19"/>
      <c r="DV64" s="19"/>
      <c r="DW64" s="19"/>
      <c r="DX64" s="19"/>
      <c r="DY64" s="19"/>
      <c r="DZ64" s="19"/>
      <c r="EA64" s="19"/>
      <c r="EB64" s="19"/>
      <c r="EC64" s="19"/>
      <c r="ED64" s="19"/>
      <c r="EE64" s="19"/>
      <c r="EF64" s="19"/>
      <c r="EG64" s="19"/>
      <c r="EH64" s="19"/>
      <c r="EI64" s="19"/>
      <c r="EJ64" s="19"/>
      <c r="EK64" s="19"/>
      <c r="EL64" s="19"/>
      <c r="EM64" s="19"/>
      <c r="EN64" s="19"/>
      <c r="EO64" s="19"/>
      <c r="EP64" s="19"/>
      <c r="EQ64" s="19"/>
      <c r="ER64" s="19"/>
      <c r="ES64" s="19"/>
      <c r="ET64" s="19"/>
      <c r="EU64" s="19"/>
      <c r="EV64" s="19"/>
      <c r="EW64" s="19"/>
      <c r="EX64" s="19"/>
      <c r="EY64" s="19"/>
      <c r="EZ64" s="19"/>
      <c r="FA64" s="19"/>
      <c r="FB64" s="19"/>
      <c r="FC64" s="19"/>
      <c r="FD64" s="19"/>
      <c r="FE64" s="19"/>
      <c r="FF64" s="19"/>
      <c r="FG64" s="19"/>
      <c r="FH64" s="19"/>
      <c r="FI64" s="19"/>
      <c r="FJ64" s="19"/>
      <c r="FK64" s="19"/>
      <c r="FL64" s="19"/>
      <c r="FM64" s="19"/>
      <c r="FN64" s="19"/>
      <c r="FO64" s="19"/>
      <c r="FP64" s="19"/>
      <c r="FQ64" s="19"/>
      <c r="FR64" s="19"/>
      <c r="FS64" s="19"/>
      <c r="FT64" s="19"/>
      <c r="FU64" s="19"/>
      <c r="FV64" s="19"/>
      <c r="FW64" s="19"/>
      <c r="FX64" s="19"/>
      <c r="FY64" s="19"/>
      <c r="FZ64" s="19"/>
      <c r="GA64" s="19"/>
      <c r="GB64" s="19"/>
      <c r="GC64" s="19"/>
      <c r="GD64" s="19"/>
      <c r="GE64" s="19"/>
      <c r="GF64" s="19"/>
      <c r="GG64" s="19"/>
      <c r="GH64" s="19"/>
      <c r="GI64" s="19"/>
      <c r="GJ64" s="19"/>
      <c r="GK64" s="19"/>
      <c r="GL64" s="19"/>
      <c r="GM64" s="19"/>
      <c r="GN64" s="19"/>
      <c r="GO64" s="19"/>
      <c r="GP64" s="19"/>
      <c r="GQ64" s="19"/>
      <c r="GR64" s="19"/>
      <c r="GS64" s="19"/>
      <c r="GT64" s="19"/>
      <c r="GU64" s="19"/>
      <c r="GV64" s="19"/>
      <c r="GW64" s="19"/>
      <c r="GX64" s="19"/>
      <c r="GY64" s="19"/>
      <c r="GZ64" s="19"/>
      <c r="HA64" s="19"/>
      <c r="HB64" s="19"/>
      <c r="HC64" s="19"/>
      <c r="HD64" s="19"/>
      <c r="HE64" s="19"/>
      <c r="HF64" s="19"/>
      <c r="HG64" s="19"/>
      <c r="HH64" s="19"/>
      <c r="HI64" s="19"/>
      <c r="HJ64" s="19"/>
      <c r="HK64" s="19"/>
      <c r="HL64" s="19"/>
      <c r="HM64" s="19"/>
      <c r="HN64" s="19"/>
      <c r="HO64" s="19"/>
      <c r="HP64" s="19"/>
      <c r="HQ64" s="19"/>
      <c r="HR64" s="19"/>
      <c r="HS64" s="19"/>
      <c r="HT64" s="19"/>
      <c r="HU64" s="19"/>
      <c r="HV64" s="19"/>
      <c r="HW64" s="19"/>
      <c r="HX64" s="19"/>
      <c r="HY64" s="19"/>
      <c r="HZ64" s="19"/>
      <c r="IA64" s="19"/>
      <c r="IB64" s="19"/>
      <c r="IC64" s="19"/>
      <c r="ID64" s="19"/>
      <c r="IE64" s="19"/>
      <c r="IF64" s="19"/>
      <c r="IG64" s="19"/>
      <c r="IH64" s="19"/>
      <c r="II64" s="19"/>
      <c r="IJ64" s="19"/>
    </row>
    <row r="65" spans="1:244" ht="16.5" customHeight="1" x14ac:dyDescent="0.3">
      <c r="A65" s="23" t="s">
        <v>106</v>
      </c>
      <c r="B65" s="25" t="s">
        <v>107</v>
      </c>
      <c r="C65" s="116">
        <v>2000</v>
      </c>
      <c r="D65" s="116">
        <v>2000</v>
      </c>
      <c r="E65" s="116">
        <v>0</v>
      </c>
      <c r="F65" s="45"/>
      <c r="G65" s="45"/>
      <c r="H65" s="18"/>
      <c r="I65" s="19"/>
    </row>
    <row r="66" spans="1:244" ht="16.5" customHeight="1" x14ac:dyDescent="0.3">
      <c r="A66" s="16" t="s">
        <v>108</v>
      </c>
      <c r="B66" s="20" t="s">
        <v>109</v>
      </c>
      <c r="C66" s="118">
        <f t="shared" ref="C66:G66" si="25">+C67+C68</f>
        <v>1000</v>
      </c>
      <c r="D66" s="118">
        <f t="shared" si="25"/>
        <v>1000</v>
      </c>
      <c r="E66" s="118">
        <f t="shared" si="25"/>
        <v>500</v>
      </c>
      <c r="F66" s="118">
        <f t="shared" si="25"/>
        <v>500</v>
      </c>
      <c r="G66" s="118">
        <f t="shared" si="25"/>
        <v>50</v>
      </c>
      <c r="H66" s="18"/>
    </row>
    <row r="67" spans="1:244" ht="16.5" customHeight="1" x14ac:dyDescent="0.3">
      <c r="A67" s="23" t="s">
        <v>110</v>
      </c>
      <c r="B67" s="25" t="s">
        <v>111</v>
      </c>
      <c r="C67" s="116"/>
      <c r="D67" s="116"/>
      <c r="E67" s="116"/>
      <c r="F67" s="45"/>
      <c r="G67" s="45"/>
      <c r="H67" s="18"/>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c r="CG67" s="19"/>
      <c r="CH67" s="19"/>
      <c r="CI67" s="19"/>
      <c r="CJ67" s="19"/>
      <c r="CK67" s="19"/>
      <c r="CL67" s="19"/>
      <c r="CM67" s="19"/>
      <c r="CN67" s="19"/>
      <c r="CO67" s="19"/>
      <c r="CP67" s="19"/>
      <c r="CQ67" s="19"/>
      <c r="CR67" s="19"/>
      <c r="CS67" s="19"/>
      <c r="CT67" s="19"/>
      <c r="CU67" s="19"/>
      <c r="CV67" s="19"/>
      <c r="CW67" s="19"/>
      <c r="CX67" s="19"/>
      <c r="CY67" s="19"/>
      <c r="CZ67" s="19"/>
      <c r="DA67" s="19"/>
      <c r="DB67" s="19"/>
      <c r="DC67" s="19"/>
      <c r="DD67" s="19"/>
      <c r="DE67" s="19"/>
      <c r="DF67" s="19"/>
      <c r="DG67" s="19"/>
      <c r="DH67" s="19"/>
      <c r="DI67" s="19"/>
      <c r="DJ67" s="19"/>
      <c r="DK67" s="19"/>
      <c r="DL67" s="19"/>
      <c r="DM67" s="19"/>
      <c r="DN67" s="19"/>
      <c r="DO67" s="19"/>
      <c r="DP67" s="19"/>
      <c r="DQ67" s="19"/>
      <c r="DR67" s="19"/>
      <c r="DS67" s="19"/>
      <c r="DT67" s="19"/>
      <c r="DU67" s="19"/>
      <c r="DV67" s="19"/>
      <c r="DW67" s="19"/>
      <c r="DX67" s="19"/>
      <c r="DY67" s="19"/>
      <c r="DZ67" s="19"/>
      <c r="EA67" s="19"/>
      <c r="EB67" s="19"/>
      <c r="EC67" s="19"/>
      <c r="ED67" s="19"/>
      <c r="EE67" s="19"/>
      <c r="EF67" s="19"/>
      <c r="EG67" s="19"/>
      <c r="EH67" s="19"/>
      <c r="EI67" s="19"/>
      <c r="EJ67" s="19"/>
      <c r="EK67" s="19"/>
      <c r="EL67" s="19"/>
      <c r="EM67" s="19"/>
      <c r="EN67" s="19"/>
      <c r="EO67" s="19"/>
      <c r="EP67" s="19"/>
      <c r="EQ67" s="19"/>
      <c r="ER67" s="19"/>
      <c r="ES67" s="19"/>
      <c r="ET67" s="19"/>
      <c r="EU67" s="19"/>
      <c r="EV67" s="19"/>
      <c r="EW67" s="19"/>
      <c r="EX67" s="19"/>
      <c r="EY67" s="19"/>
      <c r="EZ67" s="19"/>
      <c r="FA67" s="19"/>
      <c r="FB67" s="19"/>
      <c r="FC67" s="19"/>
      <c r="FD67" s="19"/>
      <c r="FE67" s="19"/>
      <c r="FF67" s="19"/>
      <c r="FG67" s="19"/>
      <c r="FH67" s="19"/>
      <c r="FI67" s="19"/>
      <c r="FJ67" s="19"/>
      <c r="FK67" s="19"/>
      <c r="FL67" s="19"/>
      <c r="FM67" s="19"/>
      <c r="FN67" s="19"/>
      <c r="FO67" s="19"/>
      <c r="FP67" s="19"/>
      <c r="FQ67" s="19"/>
      <c r="FR67" s="19"/>
      <c r="FS67" s="19"/>
      <c r="FT67" s="19"/>
      <c r="FU67" s="19"/>
      <c r="FV67" s="19"/>
      <c r="FW67" s="19"/>
      <c r="FX67" s="19"/>
      <c r="FY67" s="19"/>
      <c r="FZ67" s="19"/>
      <c r="GA67" s="19"/>
      <c r="GB67" s="19"/>
      <c r="GC67" s="19"/>
      <c r="GD67" s="19"/>
      <c r="GE67" s="19"/>
      <c r="GF67" s="19"/>
      <c r="GG67" s="19"/>
      <c r="GH67" s="19"/>
      <c r="GI67" s="19"/>
      <c r="GJ67" s="19"/>
      <c r="GK67" s="19"/>
      <c r="GL67" s="19"/>
      <c r="GM67" s="19"/>
      <c r="GN67" s="19"/>
      <c r="GO67" s="19"/>
      <c r="GP67" s="19"/>
      <c r="GQ67" s="19"/>
      <c r="GR67" s="19"/>
      <c r="GS67" s="19"/>
      <c r="GT67" s="19"/>
      <c r="GU67" s="19"/>
      <c r="GV67" s="19"/>
      <c r="GW67" s="19"/>
      <c r="GX67" s="19"/>
      <c r="GY67" s="19"/>
      <c r="GZ67" s="19"/>
      <c r="HA67" s="19"/>
      <c r="HB67" s="19"/>
      <c r="HC67" s="19"/>
      <c r="HD67" s="19"/>
      <c r="HE67" s="19"/>
      <c r="HF67" s="19"/>
      <c r="HG67" s="19"/>
      <c r="HH67" s="19"/>
      <c r="HI67" s="19"/>
      <c r="HJ67" s="19"/>
      <c r="HK67" s="19"/>
      <c r="HL67" s="19"/>
      <c r="HM67" s="19"/>
      <c r="HN67" s="19"/>
      <c r="HO67" s="19"/>
      <c r="HP67" s="19"/>
      <c r="HQ67" s="19"/>
      <c r="HR67" s="19"/>
      <c r="HS67" s="19"/>
      <c r="HT67" s="19"/>
      <c r="HU67" s="19"/>
      <c r="HV67" s="19"/>
      <c r="HW67" s="19"/>
      <c r="HX67" s="19"/>
      <c r="HY67" s="19"/>
      <c r="HZ67" s="19"/>
      <c r="IA67" s="19"/>
      <c r="IB67" s="19"/>
      <c r="IC67" s="19"/>
      <c r="ID67" s="19"/>
      <c r="IE67" s="19"/>
      <c r="IF67" s="19"/>
      <c r="IG67" s="19"/>
      <c r="IH67" s="19"/>
      <c r="II67" s="19"/>
      <c r="IJ67" s="19"/>
    </row>
    <row r="68" spans="1:244" s="19" customFormat="1" ht="16.5" customHeight="1" x14ac:dyDescent="0.3">
      <c r="A68" s="23" t="s">
        <v>112</v>
      </c>
      <c r="B68" s="25" t="s">
        <v>113</v>
      </c>
      <c r="C68" s="116">
        <v>1000</v>
      </c>
      <c r="D68" s="116">
        <v>1000</v>
      </c>
      <c r="E68" s="116">
        <v>500</v>
      </c>
      <c r="F68" s="119">
        <v>500</v>
      </c>
      <c r="G68" s="119">
        <v>50</v>
      </c>
      <c r="H68" s="18"/>
    </row>
    <row r="69" spans="1:244" ht="16.5" customHeight="1" x14ac:dyDescent="0.3">
      <c r="A69" s="16" t="s">
        <v>114</v>
      </c>
      <c r="B69" s="20" t="s">
        <v>18</v>
      </c>
      <c r="C69" s="113">
        <f t="shared" ref="C69:G70" si="26">+C70</f>
        <v>0</v>
      </c>
      <c r="D69" s="113">
        <f t="shared" si="26"/>
        <v>0</v>
      </c>
      <c r="E69" s="113">
        <f t="shared" si="26"/>
        <v>0</v>
      </c>
      <c r="F69" s="113">
        <f t="shared" si="26"/>
        <v>0</v>
      </c>
      <c r="G69" s="113">
        <f t="shared" si="26"/>
        <v>0</v>
      </c>
      <c r="H69" s="18"/>
      <c r="I69" s="19"/>
    </row>
    <row r="70" spans="1:244" ht="16.5" customHeight="1" x14ac:dyDescent="0.3">
      <c r="A70" s="30" t="s">
        <v>115</v>
      </c>
      <c r="B70" s="20" t="s">
        <v>116</v>
      </c>
      <c r="C70" s="113">
        <f t="shared" si="26"/>
        <v>0</v>
      </c>
      <c r="D70" s="113">
        <f t="shared" si="26"/>
        <v>0</v>
      </c>
      <c r="E70" s="113">
        <f t="shared" si="26"/>
        <v>0</v>
      </c>
      <c r="F70" s="113">
        <f t="shared" si="26"/>
        <v>0</v>
      </c>
      <c r="G70" s="113">
        <f t="shared" si="26"/>
        <v>0</v>
      </c>
      <c r="H70" s="18"/>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c r="BR70" s="19"/>
      <c r="BS70" s="19"/>
      <c r="BT70" s="19"/>
      <c r="BU70" s="19"/>
      <c r="BV70" s="19"/>
      <c r="BW70" s="19"/>
      <c r="BX70" s="19"/>
      <c r="BY70" s="19"/>
      <c r="BZ70" s="19"/>
      <c r="CA70" s="19"/>
      <c r="CB70" s="19"/>
      <c r="CC70" s="19"/>
      <c r="CD70" s="19"/>
      <c r="CE70" s="19"/>
      <c r="CF70" s="19"/>
      <c r="CG70" s="19"/>
      <c r="CH70" s="19"/>
      <c r="CI70" s="19"/>
      <c r="CJ70" s="19"/>
      <c r="CK70" s="19"/>
      <c r="CL70" s="19"/>
      <c r="CM70" s="19"/>
      <c r="CN70" s="19"/>
      <c r="CO70" s="19"/>
      <c r="CP70" s="19"/>
      <c r="CQ70" s="19"/>
      <c r="CR70" s="19"/>
      <c r="CS70" s="19"/>
      <c r="CT70" s="19"/>
      <c r="CU70" s="19"/>
      <c r="CV70" s="19"/>
      <c r="CW70" s="19"/>
      <c r="CX70" s="19"/>
      <c r="CY70" s="19"/>
      <c r="CZ70" s="19"/>
      <c r="DA70" s="19"/>
      <c r="DB70" s="19"/>
      <c r="DC70" s="19"/>
      <c r="DD70" s="19"/>
      <c r="DE70" s="19"/>
      <c r="DF70" s="19"/>
      <c r="DG70" s="19"/>
      <c r="DH70" s="19"/>
      <c r="DI70" s="19"/>
      <c r="DJ70" s="19"/>
      <c r="DK70" s="19"/>
      <c r="DL70" s="19"/>
      <c r="DM70" s="19"/>
      <c r="DN70" s="19"/>
      <c r="DO70" s="19"/>
      <c r="DP70" s="19"/>
      <c r="DQ70" s="19"/>
      <c r="DR70" s="19"/>
      <c r="DS70" s="19"/>
      <c r="DT70" s="19"/>
      <c r="DU70" s="19"/>
      <c r="DV70" s="19"/>
      <c r="DW70" s="19"/>
      <c r="DX70" s="19"/>
      <c r="DY70" s="19"/>
      <c r="DZ70" s="19"/>
      <c r="EA70" s="19"/>
      <c r="EB70" s="19"/>
      <c r="EC70" s="19"/>
      <c r="ED70" s="19"/>
      <c r="EE70" s="19"/>
      <c r="EF70" s="19"/>
      <c r="EG70" s="19"/>
      <c r="EH70" s="19"/>
      <c r="EI70" s="19"/>
      <c r="EJ70" s="19"/>
      <c r="EK70" s="19"/>
      <c r="EL70" s="19"/>
      <c r="EM70" s="19"/>
      <c r="EN70" s="19"/>
      <c r="EO70" s="19"/>
      <c r="EP70" s="19"/>
      <c r="EQ70" s="19"/>
      <c r="ER70" s="19"/>
      <c r="ES70" s="19"/>
      <c r="ET70" s="19"/>
      <c r="EU70" s="19"/>
      <c r="EV70" s="19"/>
      <c r="EW70" s="19"/>
      <c r="EX70" s="19"/>
      <c r="EY70" s="19"/>
      <c r="EZ70" s="19"/>
      <c r="FA70" s="19"/>
      <c r="FB70" s="19"/>
      <c r="FC70" s="19"/>
      <c r="FD70" s="19"/>
      <c r="FE70" s="19"/>
      <c r="FF70" s="19"/>
      <c r="FG70" s="19"/>
      <c r="FH70" s="19"/>
      <c r="FI70" s="19"/>
      <c r="FJ70" s="19"/>
      <c r="FK70" s="19"/>
      <c r="FL70" s="19"/>
      <c r="FM70" s="19"/>
      <c r="FN70" s="19"/>
      <c r="FO70" s="19"/>
      <c r="FP70" s="19"/>
      <c r="FQ70" s="19"/>
      <c r="FR70" s="19"/>
      <c r="FS70" s="19"/>
      <c r="FT70" s="19"/>
      <c r="FU70" s="19"/>
      <c r="FV70" s="19"/>
      <c r="FW70" s="19"/>
      <c r="FX70" s="19"/>
      <c r="FY70" s="19"/>
      <c r="FZ70" s="19"/>
      <c r="GA70" s="19"/>
      <c r="GB70" s="19"/>
      <c r="GC70" s="19"/>
      <c r="GD70" s="19"/>
      <c r="GE70" s="19"/>
      <c r="GF70" s="19"/>
      <c r="GG70" s="19"/>
      <c r="GH70" s="19"/>
      <c r="GI70" s="19"/>
      <c r="GJ70" s="19"/>
      <c r="GK70" s="19"/>
      <c r="GL70" s="19"/>
      <c r="GM70" s="19"/>
      <c r="GN70" s="19"/>
      <c r="GO70" s="19"/>
      <c r="GP70" s="19"/>
      <c r="GQ70" s="19"/>
      <c r="GR70" s="19"/>
      <c r="GS70" s="19"/>
      <c r="GT70" s="19"/>
      <c r="GU70" s="19"/>
      <c r="GV70" s="19"/>
      <c r="GW70" s="19"/>
      <c r="GX70" s="19"/>
      <c r="GY70" s="19"/>
      <c r="GZ70" s="19"/>
      <c r="HA70" s="19"/>
      <c r="HB70" s="19"/>
      <c r="HC70" s="19"/>
      <c r="HD70" s="19"/>
      <c r="HE70" s="19"/>
      <c r="HF70" s="19"/>
      <c r="HG70" s="19"/>
      <c r="HH70" s="19"/>
      <c r="HI70" s="19"/>
      <c r="HJ70" s="19"/>
      <c r="HK70" s="19"/>
      <c r="HL70" s="19"/>
      <c r="HM70" s="19"/>
      <c r="HN70" s="19"/>
      <c r="HO70" s="19"/>
      <c r="HP70" s="19"/>
      <c r="HQ70" s="19"/>
      <c r="HR70" s="19"/>
      <c r="HS70" s="19"/>
      <c r="HT70" s="19"/>
      <c r="HU70" s="19"/>
      <c r="HV70" s="19"/>
      <c r="HW70" s="19"/>
      <c r="HX70" s="19"/>
      <c r="HY70" s="19"/>
      <c r="HZ70" s="19"/>
      <c r="IA70" s="19"/>
      <c r="IB70" s="19"/>
      <c r="IC70" s="19"/>
      <c r="ID70" s="19"/>
      <c r="IE70" s="19"/>
      <c r="IF70" s="19"/>
      <c r="IG70" s="19"/>
      <c r="IH70" s="19"/>
      <c r="II70" s="19"/>
      <c r="IJ70" s="19"/>
    </row>
    <row r="71" spans="1:244" s="19" customFormat="1" ht="16.5" customHeight="1" x14ac:dyDescent="0.3">
      <c r="A71" s="30" t="s">
        <v>117</v>
      </c>
      <c r="B71" s="25" t="s">
        <v>118</v>
      </c>
      <c r="C71" s="116"/>
      <c r="D71" s="116"/>
      <c r="E71" s="116"/>
      <c r="F71" s="45"/>
      <c r="G71" s="45"/>
      <c r="H71" s="18"/>
    </row>
    <row r="72" spans="1:244" s="19" customFormat="1" ht="16.5" customHeight="1" x14ac:dyDescent="0.3">
      <c r="A72" s="30"/>
      <c r="B72" s="31" t="s">
        <v>24</v>
      </c>
      <c r="C72" s="115">
        <f t="shared" ref="C72:G72" si="27">C73+C74</f>
        <v>0</v>
      </c>
      <c r="D72" s="115">
        <f t="shared" si="27"/>
        <v>0</v>
      </c>
      <c r="E72" s="115">
        <f t="shared" si="27"/>
        <v>0</v>
      </c>
      <c r="F72" s="115">
        <f t="shared" si="27"/>
        <v>0</v>
      </c>
      <c r="G72" s="115">
        <f t="shared" si="27"/>
        <v>0</v>
      </c>
      <c r="H72" s="18"/>
    </row>
    <row r="73" spans="1:244" s="19" customFormat="1" ht="16.5" customHeight="1" x14ac:dyDescent="0.3">
      <c r="A73" s="30"/>
      <c r="B73" s="32" t="s">
        <v>119</v>
      </c>
      <c r="C73" s="116"/>
      <c r="D73" s="116"/>
      <c r="E73" s="116"/>
      <c r="F73" s="45"/>
      <c r="G73" s="45"/>
      <c r="H73" s="18"/>
    </row>
    <row r="74" spans="1:244" ht="16.5" customHeight="1" x14ac:dyDescent="0.3">
      <c r="A74" s="30"/>
      <c r="B74" s="32" t="s">
        <v>120</v>
      </c>
      <c r="C74" s="116"/>
      <c r="D74" s="116"/>
      <c r="E74" s="116"/>
      <c r="F74" s="45"/>
      <c r="G74" s="45"/>
      <c r="H74" s="18"/>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c r="BM74" s="19"/>
      <c r="BN74" s="19"/>
      <c r="BO74" s="19"/>
      <c r="BP74" s="19"/>
      <c r="BQ74" s="19"/>
      <c r="BR74" s="19"/>
      <c r="BS74" s="19"/>
      <c r="BT74" s="19"/>
      <c r="BU74" s="19"/>
      <c r="BV74" s="19"/>
      <c r="BW74" s="19"/>
      <c r="BX74" s="19"/>
      <c r="BY74" s="19"/>
      <c r="BZ74" s="19"/>
      <c r="CA74" s="19"/>
      <c r="CB74" s="19"/>
      <c r="CC74" s="19"/>
      <c r="CD74" s="19"/>
      <c r="CE74" s="19"/>
      <c r="CF74" s="19"/>
      <c r="CG74" s="19"/>
      <c r="CH74" s="19"/>
      <c r="CI74" s="19"/>
      <c r="CJ74" s="19"/>
      <c r="CK74" s="19"/>
      <c r="CL74" s="19"/>
      <c r="CM74" s="19"/>
      <c r="CN74" s="19"/>
      <c r="CO74" s="19"/>
      <c r="CP74" s="19"/>
      <c r="CQ74" s="19"/>
      <c r="CR74" s="19"/>
      <c r="CS74" s="19"/>
      <c r="CT74" s="19"/>
      <c r="CU74" s="19"/>
      <c r="CV74" s="19"/>
      <c r="CW74" s="19"/>
      <c r="CX74" s="19"/>
      <c r="CY74" s="19"/>
      <c r="CZ74" s="19"/>
      <c r="DA74" s="19"/>
      <c r="DB74" s="19"/>
      <c r="DC74" s="19"/>
      <c r="DD74" s="19"/>
      <c r="DE74" s="19"/>
      <c r="DF74" s="19"/>
      <c r="DG74" s="19"/>
      <c r="DH74" s="19"/>
      <c r="DI74" s="19"/>
      <c r="DJ74" s="19"/>
      <c r="DK74" s="19"/>
      <c r="DL74" s="19"/>
      <c r="DM74" s="19"/>
      <c r="DN74" s="19"/>
      <c r="DO74" s="19"/>
      <c r="DP74" s="19"/>
      <c r="DQ74" s="19"/>
      <c r="DR74" s="19"/>
      <c r="DS74" s="19"/>
      <c r="DT74" s="19"/>
      <c r="DU74" s="19"/>
      <c r="DV74" s="19"/>
      <c r="DW74" s="19"/>
      <c r="DX74" s="19"/>
      <c r="DY74" s="19"/>
      <c r="DZ74" s="19"/>
      <c r="EA74" s="19"/>
      <c r="EB74" s="19"/>
      <c r="EC74" s="19"/>
      <c r="ED74" s="19"/>
      <c r="EE74" s="19"/>
      <c r="EF74" s="19"/>
      <c r="EG74" s="19"/>
      <c r="EH74" s="19"/>
      <c r="EI74" s="19"/>
      <c r="EJ74" s="19"/>
      <c r="EK74" s="19"/>
      <c r="EL74" s="19"/>
      <c r="EM74" s="19"/>
      <c r="EN74" s="19"/>
      <c r="EO74" s="19"/>
      <c r="EP74" s="19"/>
      <c r="EQ74" s="19"/>
      <c r="ER74" s="19"/>
      <c r="ES74" s="19"/>
      <c r="ET74" s="19"/>
      <c r="EU74" s="19"/>
      <c r="EV74" s="19"/>
      <c r="EW74" s="19"/>
      <c r="EX74" s="19"/>
      <c r="EY74" s="19"/>
      <c r="EZ74" s="19"/>
      <c r="FA74" s="19"/>
      <c r="FB74" s="19"/>
      <c r="FC74" s="19"/>
      <c r="FD74" s="19"/>
      <c r="FE74" s="19"/>
      <c r="FF74" s="19"/>
      <c r="FG74" s="19"/>
      <c r="FH74" s="19"/>
      <c r="FI74" s="19"/>
      <c r="FJ74" s="19"/>
      <c r="FK74" s="19"/>
      <c r="FL74" s="19"/>
      <c r="FM74" s="19"/>
      <c r="FN74" s="19"/>
      <c r="FO74" s="19"/>
      <c r="FP74" s="19"/>
      <c r="FQ74" s="19"/>
      <c r="FR74" s="19"/>
      <c r="FS74" s="19"/>
      <c r="FT74" s="19"/>
      <c r="FU74" s="19"/>
      <c r="FV74" s="19"/>
      <c r="FW74" s="19"/>
      <c r="FX74" s="19"/>
      <c r="FY74" s="19"/>
      <c r="FZ74" s="19"/>
      <c r="GA74" s="19"/>
      <c r="GB74" s="19"/>
      <c r="GC74" s="19"/>
      <c r="GD74" s="19"/>
      <c r="GE74" s="19"/>
      <c r="GF74" s="19"/>
      <c r="GG74" s="19"/>
      <c r="GH74" s="19"/>
      <c r="GI74" s="19"/>
      <c r="GJ74" s="19"/>
      <c r="GK74" s="19"/>
      <c r="GL74" s="19"/>
      <c r="GM74" s="19"/>
      <c r="GN74" s="19"/>
      <c r="GO74" s="19"/>
      <c r="GP74" s="19"/>
      <c r="GQ74" s="19"/>
      <c r="GR74" s="19"/>
      <c r="GS74" s="19"/>
      <c r="GT74" s="19"/>
      <c r="GU74" s="19"/>
      <c r="GV74" s="19"/>
      <c r="GW74" s="19"/>
      <c r="GX74" s="19"/>
      <c r="GY74" s="19"/>
      <c r="GZ74" s="19"/>
      <c r="HA74" s="19"/>
      <c r="HB74" s="19"/>
      <c r="HC74" s="19"/>
      <c r="HD74" s="19"/>
      <c r="HE74" s="19"/>
      <c r="HF74" s="19"/>
      <c r="HG74" s="19"/>
      <c r="HH74" s="19"/>
      <c r="HI74" s="19"/>
      <c r="HJ74" s="19"/>
      <c r="HK74" s="19"/>
      <c r="HL74" s="19"/>
      <c r="HM74" s="19"/>
      <c r="HN74" s="19"/>
      <c r="HO74" s="19"/>
      <c r="HP74" s="19"/>
      <c r="HQ74" s="19"/>
      <c r="HR74" s="19"/>
      <c r="HS74" s="19"/>
      <c r="HT74" s="19"/>
      <c r="HU74" s="19"/>
      <c r="HV74" s="19"/>
      <c r="HW74" s="19"/>
      <c r="HX74" s="19"/>
      <c r="HY74" s="19"/>
      <c r="HZ74" s="19"/>
      <c r="IA74" s="19"/>
      <c r="IB74" s="19"/>
      <c r="IC74" s="19"/>
      <c r="ID74" s="19"/>
      <c r="IE74" s="19"/>
      <c r="IF74" s="19"/>
      <c r="IG74" s="19"/>
      <c r="IH74" s="19"/>
      <c r="II74" s="19"/>
      <c r="IJ74" s="19"/>
    </row>
    <row r="75" spans="1:244" s="19" customFormat="1" ht="16.5" customHeight="1" x14ac:dyDescent="0.3">
      <c r="A75" s="16" t="s">
        <v>121</v>
      </c>
      <c r="B75" s="20" t="s">
        <v>26</v>
      </c>
      <c r="C75" s="114">
        <f t="shared" ref="C75:G75" si="28">+C76</f>
        <v>0</v>
      </c>
      <c r="D75" s="114">
        <f t="shared" si="28"/>
        <v>0</v>
      </c>
      <c r="E75" s="114">
        <f t="shared" si="28"/>
        <v>0</v>
      </c>
      <c r="F75" s="114">
        <f t="shared" si="28"/>
        <v>0</v>
      </c>
      <c r="G75" s="114">
        <f t="shared" si="28"/>
        <v>0</v>
      </c>
      <c r="H75" s="18"/>
    </row>
    <row r="76" spans="1:244" s="19" customFormat="1" ht="16.5" customHeight="1" x14ac:dyDescent="0.3">
      <c r="A76" s="16" t="s">
        <v>122</v>
      </c>
      <c r="B76" s="20" t="s">
        <v>28</v>
      </c>
      <c r="C76" s="114">
        <f t="shared" ref="C76:G76" si="29">+C77+C82</f>
        <v>0</v>
      </c>
      <c r="D76" s="114">
        <f t="shared" si="29"/>
        <v>0</v>
      </c>
      <c r="E76" s="114">
        <f t="shared" si="29"/>
        <v>0</v>
      </c>
      <c r="F76" s="114">
        <f t="shared" si="29"/>
        <v>0</v>
      </c>
      <c r="G76" s="114">
        <f t="shared" si="29"/>
        <v>0</v>
      </c>
      <c r="H76" s="18"/>
    </row>
    <row r="77" spans="1:244" s="19" customFormat="1" ht="16.5" customHeight="1" x14ac:dyDescent="0.3">
      <c r="A77" s="16" t="s">
        <v>123</v>
      </c>
      <c r="B77" s="20" t="s">
        <v>124</v>
      </c>
      <c r="C77" s="114">
        <f t="shared" ref="C77:G77" si="30">+C79+C81+C80+C78</f>
        <v>0</v>
      </c>
      <c r="D77" s="114">
        <f t="shared" si="30"/>
        <v>0</v>
      </c>
      <c r="E77" s="114">
        <f t="shared" si="30"/>
        <v>0</v>
      </c>
      <c r="F77" s="114">
        <f t="shared" si="30"/>
        <v>0</v>
      </c>
      <c r="G77" s="114">
        <f t="shared" si="30"/>
        <v>0</v>
      </c>
      <c r="H77" s="18"/>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19" customFormat="1" ht="16.5" customHeight="1" x14ac:dyDescent="0.3">
      <c r="A78" s="16"/>
      <c r="B78" s="24" t="s">
        <v>125</v>
      </c>
      <c r="C78" s="116"/>
      <c r="D78" s="116"/>
      <c r="E78" s="116"/>
      <c r="F78" s="45"/>
      <c r="G78" s="45"/>
      <c r="H78" s="18"/>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19" customFormat="1" ht="16.5" customHeight="1" x14ac:dyDescent="0.3">
      <c r="A79" s="23" t="s">
        <v>126</v>
      </c>
      <c r="B79" s="25" t="s">
        <v>127</v>
      </c>
      <c r="C79" s="116"/>
      <c r="D79" s="116"/>
      <c r="E79" s="116"/>
      <c r="F79" s="45"/>
      <c r="G79" s="45"/>
      <c r="H79" s="18"/>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19" customFormat="1" ht="16.5" customHeight="1" x14ac:dyDescent="0.3">
      <c r="A80" s="23" t="s">
        <v>128</v>
      </c>
      <c r="B80" s="24" t="s">
        <v>129</v>
      </c>
      <c r="C80" s="116"/>
      <c r="D80" s="116"/>
      <c r="E80" s="116"/>
      <c r="F80" s="45"/>
      <c r="G80" s="45"/>
      <c r="H80" s="18"/>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ht="16.5" customHeight="1" x14ac:dyDescent="0.3">
      <c r="A81" s="23" t="s">
        <v>130</v>
      </c>
      <c r="B81" s="25" t="s">
        <v>131</v>
      </c>
      <c r="C81" s="116"/>
      <c r="D81" s="116"/>
      <c r="E81" s="116"/>
      <c r="F81" s="45"/>
      <c r="G81" s="45"/>
      <c r="H81" s="18"/>
    </row>
    <row r="82" spans="1:244" ht="16.5" customHeight="1" x14ac:dyDescent="0.3">
      <c r="A82" s="33"/>
      <c r="B82" s="24" t="s">
        <v>132</v>
      </c>
      <c r="C82" s="116"/>
      <c r="D82" s="116"/>
      <c r="E82" s="116"/>
      <c r="F82" s="45"/>
      <c r="G82" s="45"/>
      <c r="H82" s="18"/>
    </row>
    <row r="83" spans="1:244" ht="16.5" customHeight="1" x14ac:dyDescent="0.3">
      <c r="A83" s="23" t="s">
        <v>35</v>
      </c>
      <c r="B83" s="25" t="s">
        <v>133</v>
      </c>
      <c r="C83" s="116"/>
      <c r="D83" s="116"/>
      <c r="E83" s="116"/>
      <c r="F83" s="45"/>
      <c r="G83" s="45"/>
      <c r="H83" s="18"/>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c r="CA83" s="27"/>
      <c r="CB83" s="27"/>
      <c r="CC83" s="27"/>
      <c r="CD83" s="27"/>
      <c r="CE83" s="27"/>
      <c r="CF83" s="27"/>
      <c r="CG83" s="27"/>
      <c r="CH83" s="27"/>
      <c r="CI83" s="27"/>
      <c r="CJ83" s="27"/>
      <c r="CK83" s="27"/>
      <c r="CL83" s="27"/>
      <c r="CM83" s="27"/>
      <c r="CN83" s="27"/>
      <c r="CO83" s="27"/>
      <c r="CP83" s="27"/>
      <c r="CQ83" s="27"/>
      <c r="CR83" s="27"/>
      <c r="CS83" s="27"/>
      <c r="CT83" s="27"/>
      <c r="CU83" s="27"/>
      <c r="CV83" s="27"/>
      <c r="CW83" s="27"/>
      <c r="CX83" s="27"/>
      <c r="CY83" s="27"/>
      <c r="CZ83" s="27"/>
      <c r="DA83" s="27"/>
      <c r="DB83" s="27"/>
      <c r="DC83" s="27"/>
      <c r="DD83" s="27"/>
      <c r="DE83" s="27"/>
      <c r="DF83" s="27"/>
      <c r="DG83" s="27"/>
      <c r="DH83" s="27"/>
      <c r="DI83" s="27"/>
      <c r="DJ83" s="27"/>
      <c r="DK83" s="27"/>
      <c r="DL83" s="27"/>
      <c r="DM83" s="27"/>
      <c r="DN83" s="27"/>
      <c r="DO83" s="27"/>
      <c r="DP83" s="27"/>
      <c r="DQ83" s="27"/>
      <c r="DR83" s="27"/>
      <c r="DS83" s="27"/>
      <c r="DT83" s="27"/>
      <c r="DU83" s="27"/>
      <c r="DV83" s="27"/>
      <c r="DW83" s="27"/>
      <c r="DX83" s="27"/>
      <c r="DY83" s="27"/>
      <c r="DZ83" s="27"/>
      <c r="EA83" s="27"/>
      <c r="EB83" s="27"/>
      <c r="EC83" s="27"/>
      <c r="ED83" s="27"/>
      <c r="EE83" s="27"/>
      <c r="EF83" s="27"/>
      <c r="EG83" s="27"/>
      <c r="EH83" s="27"/>
      <c r="EI83" s="27"/>
      <c r="EJ83" s="27"/>
      <c r="EK83" s="27"/>
      <c r="EL83" s="27"/>
      <c r="EM83" s="27"/>
      <c r="EN83" s="27"/>
      <c r="EO83" s="27"/>
      <c r="EP83" s="27"/>
      <c r="EQ83" s="27"/>
      <c r="ER83" s="27"/>
      <c r="ES83" s="27"/>
      <c r="ET83" s="27"/>
      <c r="EU83" s="27"/>
      <c r="EV83" s="27"/>
      <c r="EW83" s="27"/>
      <c r="EX83" s="27"/>
      <c r="EY83" s="27"/>
      <c r="EZ83" s="27"/>
      <c r="FA83" s="27"/>
      <c r="FB83" s="27"/>
      <c r="FC83" s="27"/>
      <c r="FD83" s="27"/>
      <c r="FE83" s="27"/>
      <c r="FF83" s="27"/>
      <c r="FG83" s="27"/>
      <c r="FH83" s="27"/>
      <c r="FI83" s="27"/>
      <c r="FJ83" s="27"/>
      <c r="FK83" s="27"/>
      <c r="FL83" s="27"/>
      <c r="FM83" s="27"/>
      <c r="FN83" s="27"/>
      <c r="FO83" s="27"/>
      <c r="FP83" s="27"/>
      <c r="FQ83" s="27"/>
      <c r="FR83" s="27"/>
      <c r="FS83" s="27"/>
      <c r="FT83" s="27"/>
      <c r="FU83" s="27"/>
      <c r="FV83" s="27"/>
      <c r="FW83" s="27"/>
      <c r="FX83" s="27"/>
      <c r="FY83" s="27"/>
      <c r="FZ83" s="27"/>
      <c r="GA83" s="27"/>
      <c r="GB83" s="27"/>
      <c r="GC83" s="27"/>
      <c r="GD83" s="27"/>
      <c r="GE83" s="27"/>
      <c r="GF83" s="27"/>
      <c r="GG83" s="27"/>
      <c r="GH83" s="27"/>
      <c r="GI83" s="27"/>
      <c r="GJ83" s="27"/>
      <c r="GK83" s="27"/>
      <c r="GL83" s="27"/>
      <c r="GM83" s="27"/>
      <c r="GN83" s="27"/>
      <c r="GO83" s="27"/>
      <c r="GP83" s="27"/>
      <c r="GQ83" s="27"/>
      <c r="GR83" s="27"/>
      <c r="GS83" s="27"/>
      <c r="GT83" s="27"/>
      <c r="GU83" s="27"/>
      <c r="GV83" s="27"/>
      <c r="GW83" s="27"/>
      <c r="GX83" s="27"/>
      <c r="GY83" s="27"/>
      <c r="GZ83" s="27"/>
      <c r="HA83" s="27"/>
      <c r="HB83" s="27"/>
      <c r="HC83" s="27"/>
      <c r="HD83" s="27"/>
      <c r="HE83" s="27"/>
      <c r="HF83" s="27"/>
      <c r="HG83" s="27"/>
      <c r="HH83" s="27"/>
      <c r="HI83" s="27"/>
      <c r="HJ83" s="27"/>
      <c r="HK83" s="27"/>
      <c r="HL83" s="27"/>
      <c r="HM83" s="27"/>
      <c r="HN83" s="27"/>
      <c r="HO83" s="27"/>
      <c r="HP83" s="27"/>
      <c r="HQ83" s="27"/>
      <c r="HR83" s="27"/>
      <c r="HS83" s="27"/>
      <c r="HT83" s="27"/>
      <c r="HU83" s="27"/>
      <c r="HV83" s="27"/>
      <c r="HW83" s="27"/>
      <c r="HX83" s="27"/>
      <c r="HY83" s="27"/>
      <c r="HZ83" s="27"/>
      <c r="IA83" s="27"/>
      <c r="IB83" s="27"/>
      <c r="IC83" s="27"/>
      <c r="ID83" s="27"/>
      <c r="IE83" s="27"/>
      <c r="IF83" s="27"/>
      <c r="IG83" s="27"/>
      <c r="IH83" s="27"/>
      <c r="II83" s="27"/>
      <c r="IJ83" s="27"/>
    </row>
    <row r="84" spans="1:244" ht="16.5" customHeight="1" x14ac:dyDescent="0.3">
      <c r="A84" s="23" t="s">
        <v>134</v>
      </c>
      <c r="B84" s="25" t="s">
        <v>135</v>
      </c>
      <c r="C84" s="113">
        <f t="shared" ref="C84:G84" si="31">+C42-C86+C24+C75+C167+C72</f>
        <v>37804440</v>
      </c>
      <c r="D84" s="113">
        <f t="shared" si="31"/>
        <v>37804440</v>
      </c>
      <c r="E84" s="113">
        <f t="shared" si="31"/>
        <v>35230340</v>
      </c>
      <c r="F84" s="113">
        <f t="shared" si="31"/>
        <v>35182193.390000008</v>
      </c>
      <c r="G84" s="113">
        <f t="shared" si="31"/>
        <v>7438361.4000000013</v>
      </c>
      <c r="H84" s="18"/>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c r="CA84" s="27"/>
      <c r="CB84" s="27"/>
      <c r="CC84" s="27"/>
      <c r="CD84" s="27"/>
      <c r="CE84" s="27"/>
      <c r="CF84" s="27"/>
      <c r="CG84" s="27"/>
      <c r="CH84" s="27"/>
      <c r="CI84" s="27"/>
      <c r="CJ84" s="27"/>
      <c r="CK84" s="27"/>
      <c r="CL84" s="27"/>
      <c r="CM84" s="27"/>
      <c r="CN84" s="27"/>
      <c r="CO84" s="27"/>
      <c r="CP84" s="27"/>
      <c r="CQ84" s="27"/>
      <c r="CR84" s="27"/>
      <c r="CS84" s="27"/>
      <c r="CT84" s="27"/>
      <c r="CU84" s="27"/>
      <c r="CV84" s="27"/>
      <c r="CW84" s="27"/>
      <c r="CX84" s="27"/>
      <c r="CY84" s="27"/>
      <c r="CZ84" s="27"/>
      <c r="DA84" s="27"/>
      <c r="DB84" s="27"/>
      <c r="DC84" s="27"/>
      <c r="DD84" s="27"/>
      <c r="DE84" s="27"/>
      <c r="DF84" s="27"/>
      <c r="DG84" s="27"/>
      <c r="DH84" s="27"/>
      <c r="DI84" s="27"/>
      <c r="DJ84" s="27"/>
      <c r="DK84" s="27"/>
      <c r="DL84" s="27"/>
      <c r="DM84" s="27"/>
      <c r="DN84" s="27"/>
      <c r="DO84" s="27"/>
      <c r="DP84" s="27"/>
      <c r="DQ84" s="27"/>
      <c r="DR84" s="27"/>
      <c r="DS84" s="27"/>
      <c r="DT84" s="27"/>
      <c r="DU84" s="27"/>
      <c r="DV84" s="27"/>
      <c r="DW84" s="27"/>
      <c r="DX84" s="27"/>
      <c r="DY84" s="27"/>
      <c r="DZ84" s="27"/>
      <c r="EA84" s="27"/>
      <c r="EB84" s="27"/>
      <c r="EC84" s="27"/>
      <c r="ED84" s="27"/>
      <c r="EE84" s="27"/>
      <c r="EF84" s="27"/>
      <c r="EG84" s="27"/>
      <c r="EH84" s="27"/>
      <c r="EI84" s="27"/>
      <c r="EJ84" s="27"/>
      <c r="EK84" s="27"/>
      <c r="EL84" s="27"/>
      <c r="EM84" s="27"/>
      <c r="EN84" s="27"/>
      <c r="EO84" s="27"/>
      <c r="EP84" s="27"/>
      <c r="EQ84" s="27"/>
      <c r="ER84" s="27"/>
      <c r="ES84" s="27"/>
      <c r="ET84" s="27"/>
      <c r="EU84" s="27"/>
      <c r="EV84" s="27"/>
      <c r="EW84" s="27"/>
      <c r="EX84" s="27"/>
      <c r="EY84" s="27"/>
      <c r="EZ84" s="27"/>
      <c r="FA84" s="27"/>
      <c r="FB84" s="27"/>
      <c r="FC84" s="27"/>
      <c r="FD84" s="27"/>
      <c r="FE84" s="27"/>
      <c r="FF84" s="27"/>
      <c r="FG84" s="27"/>
      <c r="FH84" s="27"/>
      <c r="FI84" s="27"/>
      <c r="FJ84" s="27"/>
      <c r="FK84" s="27"/>
      <c r="FL84" s="27"/>
      <c r="FM84" s="27"/>
      <c r="FN84" s="27"/>
      <c r="FO84" s="27"/>
      <c r="FP84" s="27"/>
      <c r="FQ84" s="27"/>
      <c r="FR84" s="27"/>
      <c r="FS84" s="27"/>
      <c r="FT84" s="27"/>
      <c r="FU84" s="27"/>
      <c r="FV84" s="27"/>
      <c r="FW84" s="27"/>
      <c r="FX84" s="27"/>
      <c r="FY84" s="27"/>
      <c r="FZ84" s="27"/>
      <c r="GA84" s="27"/>
      <c r="GB84" s="27"/>
      <c r="GC84" s="27"/>
      <c r="GD84" s="27"/>
      <c r="GE84" s="27"/>
      <c r="GF84" s="27"/>
      <c r="GG84" s="27"/>
      <c r="GH84" s="27"/>
      <c r="GI84" s="27"/>
      <c r="GJ84" s="27"/>
      <c r="GK84" s="27"/>
      <c r="GL84" s="27"/>
      <c r="GM84" s="27"/>
      <c r="GN84" s="27"/>
      <c r="GO84" s="27"/>
      <c r="GP84" s="27"/>
      <c r="GQ84" s="27"/>
      <c r="GR84" s="27"/>
      <c r="GS84" s="27"/>
      <c r="GT84" s="27"/>
      <c r="GU84" s="27"/>
      <c r="GV84" s="27"/>
      <c r="GW84" s="27"/>
      <c r="GX84" s="27"/>
      <c r="GY84" s="27"/>
      <c r="GZ84" s="27"/>
      <c r="HA84" s="27"/>
      <c r="HB84" s="27"/>
      <c r="HC84" s="27"/>
      <c r="HD84" s="27"/>
      <c r="HE84" s="27"/>
      <c r="HF84" s="27"/>
      <c r="HG84" s="27"/>
      <c r="HH84" s="27"/>
      <c r="HI84" s="27"/>
      <c r="HJ84" s="27"/>
      <c r="HK84" s="27"/>
      <c r="HL84" s="27"/>
      <c r="HM84" s="27"/>
      <c r="HN84" s="27"/>
      <c r="HO84" s="27"/>
      <c r="HP84" s="27"/>
      <c r="HQ84" s="27"/>
      <c r="HR84" s="27"/>
      <c r="HS84" s="27"/>
      <c r="HT84" s="27"/>
      <c r="HU84" s="27"/>
      <c r="HV84" s="27"/>
      <c r="HW84" s="27"/>
      <c r="HX84" s="27"/>
      <c r="HY84" s="27"/>
      <c r="HZ84" s="27"/>
      <c r="IA84" s="27"/>
      <c r="IB84" s="27"/>
      <c r="IC84" s="27"/>
      <c r="ID84" s="27"/>
      <c r="IE84" s="27"/>
      <c r="IF84" s="27"/>
      <c r="IG84" s="27"/>
      <c r="IH84" s="27"/>
      <c r="II84" s="27"/>
      <c r="IJ84" s="27"/>
    </row>
    <row r="85" spans="1:244" ht="16.5" customHeight="1" x14ac:dyDescent="0.3">
      <c r="A85" s="23"/>
      <c r="B85" s="25" t="s">
        <v>136</v>
      </c>
      <c r="C85" s="116"/>
      <c r="D85" s="116"/>
      <c r="E85" s="116"/>
      <c r="F85" s="116">
        <v>-45977</v>
      </c>
      <c r="G85" s="116"/>
      <c r="H85" s="18"/>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27"/>
      <c r="CB85" s="27"/>
      <c r="CC85" s="27"/>
      <c r="CD85" s="27"/>
      <c r="CE85" s="27"/>
      <c r="CF85" s="27"/>
      <c r="CG85" s="27"/>
      <c r="CH85" s="27"/>
      <c r="CI85" s="27"/>
      <c r="CJ85" s="27"/>
      <c r="CK85" s="27"/>
      <c r="CL85" s="27"/>
      <c r="CM85" s="27"/>
      <c r="CN85" s="27"/>
      <c r="CO85" s="27"/>
      <c r="CP85" s="27"/>
      <c r="CQ85" s="27"/>
      <c r="CR85" s="27"/>
      <c r="CS85" s="27"/>
      <c r="CT85" s="27"/>
      <c r="CU85" s="27"/>
      <c r="CV85" s="27"/>
      <c r="CW85" s="27"/>
      <c r="CX85" s="27"/>
      <c r="CY85" s="27"/>
      <c r="CZ85" s="27"/>
      <c r="DA85" s="27"/>
      <c r="DB85" s="27"/>
      <c r="DC85" s="27"/>
      <c r="DD85" s="27"/>
      <c r="DE85" s="27"/>
      <c r="DF85" s="27"/>
      <c r="DG85" s="27"/>
      <c r="DH85" s="27"/>
      <c r="DI85" s="27"/>
      <c r="DJ85" s="27"/>
      <c r="DK85" s="27"/>
      <c r="DL85" s="27"/>
      <c r="DM85" s="27"/>
      <c r="DN85" s="27"/>
      <c r="DO85" s="27"/>
      <c r="DP85" s="27"/>
      <c r="DQ85" s="27"/>
      <c r="DR85" s="27"/>
      <c r="DS85" s="27"/>
      <c r="DT85" s="27"/>
      <c r="DU85" s="27"/>
      <c r="DV85" s="27"/>
      <c r="DW85" s="27"/>
      <c r="DX85" s="27"/>
      <c r="DY85" s="27"/>
      <c r="DZ85" s="27"/>
      <c r="EA85" s="27"/>
      <c r="EB85" s="27"/>
      <c r="EC85" s="27"/>
      <c r="ED85" s="27"/>
      <c r="EE85" s="27"/>
      <c r="EF85" s="27"/>
      <c r="EG85" s="27"/>
      <c r="EH85" s="27"/>
      <c r="EI85" s="27"/>
      <c r="EJ85" s="27"/>
      <c r="EK85" s="27"/>
      <c r="EL85" s="27"/>
      <c r="EM85" s="27"/>
      <c r="EN85" s="27"/>
      <c r="EO85" s="27"/>
      <c r="EP85" s="27"/>
      <c r="EQ85" s="27"/>
      <c r="ER85" s="27"/>
      <c r="ES85" s="27"/>
      <c r="ET85" s="27"/>
      <c r="EU85" s="27"/>
      <c r="EV85" s="27"/>
      <c r="EW85" s="27"/>
      <c r="EX85" s="27"/>
      <c r="EY85" s="27"/>
      <c r="EZ85" s="27"/>
      <c r="FA85" s="27"/>
      <c r="FB85" s="27"/>
      <c r="FC85" s="27"/>
      <c r="FD85" s="27"/>
      <c r="FE85" s="27"/>
      <c r="FF85" s="27"/>
      <c r="FG85" s="27"/>
      <c r="FH85" s="27"/>
      <c r="FI85" s="27"/>
      <c r="FJ85" s="27"/>
      <c r="FK85" s="27"/>
      <c r="FL85" s="27"/>
      <c r="FM85" s="27"/>
      <c r="FN85" s="27"/>
      <c r="FO85" s="27"/>
      <c r="FP85" s="27"/>
      <c r="FQ85" s="27"/>
      <c r="FR85" s="27"/>
      <c r="FS85" s="27"/>
      <c r="FT85" s="27"/>
      <c r="FU85" s="27"/>
      <c r="FV85" s="27"/>
      <c r="FW85" s="27"/>
      <c r="FX85" s="27"/>
      <c r="FY85" s="27"/>
      <c r="FZ85" s="27"/>
      <c r="GA85" s="27"/>
      <c r="GB85" s="27"/>
      <c r="GC85" s="27"/>
      <c r="GD85" s="27"/>
      <c r="GE85" s="27"/>
      <c r="GF85" s="27"/>
      <c r="GG85" s="27"/>
      <c r="GH85" s="27"/>
      <c r="GI85" s="27"/>
      <c r="GJ85" s="27"/>
      <c r="GK85" s="27"/>
      <c r="GL85" s="27"/>
      <c r="GM85" s="27"/>
      <c r="GN85" s="27"/>
      <c r="GO85" s="27"/>
      <c r="GP85" s="27"/>
      <c r="GQ85" s="27"/>
      <c r="GR85" s="27"/>
      <c r="GS85" s="27"/>
      <c r="GT85" s="27"/>
      <c r="GU85" s="27"/>
      <c r="GV85" s="27"/>
      <c r="GW85" s="27"/>
      <c r="GX85" s="27"/>
      <c r="GY85" s="27"/>
      <c r="GZ85" s="27"/>
      <c r="HA85" s="27"/>
      <c r="HB85" s="27"/>
      <c r="HC85" s="27"/>
      <c r="HD85" s="27"/>
      <c r="HE85" s="27"/>
      <c r="HF85" s="27"/>
      <c r="HG85" s="27"/>
      <c r="HH85" s="27"/>
      <c r="HI85" s="27"/>
      <c r="HJ85" s="27"/>
      <c r="HK85" s="27"/>
      <c r="HL85" s="27"/>
      <c r="HM85" s="27"/>
      <c r="HN85" s="27"/>
      <c r="HO85" s="27"/>
      <c r="HP85" s="27"/>
      <c r="HQ85" s="27"/>
      <c r="HR85" s="27"/>
      <c r="HS85" s="27"/>
      <c r="HT85" s="27"/>
      <c r="HU85" s="27"/>
      <c r="HV85" s="27"/>
      <c r="HW85" s="27"/>
      <c r="HX85" s="27"/>
      <c r="HY85" s="27"/>
      <c r="HZ85" s="27"/>
      <c r="IA85" s="27"/>
      <c r="IB85" s="27"/>
      <c r="IC85" s="27"/>
      <c r="ID85" s="27"/>
      <c r="IE85" s="27"/>
      <c r="IF85" s="27"/>
      <c r="IG85" s="27"/>
      <c r="IH85" s="27"/>
      <c r="II85" s="27"/>
      <c r="IJ85" s="27"/>
    </row>
    <row r="86" spans="1:244" ht="16.5" customHeight="1" x14ac:dyDescent="0.35">
      <c r="A86" s="23"/>
      <c r="B86" s="20" t="s">
        <v>137</v>
      </c>
      <c r="C86" s="120">
        <f t="shared" ref="C86:G86" si="32">+C87+C128+C149+C151+C162+C164</f>
        <v>192274160</v>
      </c>
      <c r="D86" s="120">
        <f t="shared" si="32"/>
        <v>187098720</v>
      </c>
      <c r="E86" s="120">
        <f t="shared" si="32"/>
        <v>114749310</v>
      </c>
      <c r="F86" s="120">
        <f t="shared" si="32"/>
        <v>113453876.11999999</v>
      </c>
      <c r="G86" s="120">
        <f t="shared" si="32"/>
        <v>19912034.349999998</v>
      </c>
      <c r="H86" s="18"/>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c r="CD86" s="27"/>
      <c r="CE86" s="27"/>
      <c r="CF86" s="27"/>
      <c r="CG86" s="27"/>
      <c r="CH86" s="27"/>
      <c r="CI86" s="27"/>
      <c r="CJ86" s="27"/>
      <c r="CK86" s="27"/>
      <c r="CL86" s="27"/>
      <c r="CM86" s="27"/>
      <c r="CN86" s="27"/>
      <c r="CO86" s="27"/>
      <c r="CP86" s="27"/>
      <c r="CQ86" s="27"/>
      <c r="CR86" s="27"/>
      <c r="CS86" s="27"/>
      <c r="CT86" s="27"/>
      <c r="CU86" s="27"/>
      <c r="CV86" s="27"/>
      <c r="CW86" s="27"/>
      <c r="CX86" s="27"/>
      <c r="CY86" s="27"/>
      <c r="CZ86" s="27"/>
      <c r="DA86" s="27"/>
      <c r="DB86" s="27"/>
      <c r="DC86" s="27"/>
      <c r="DD86" s="27"/>
      <c r="DE86" s="27"/>
      <c r="DF86" s="27"/>
      <c r="DG86" s="27"/>
      <c r="DH86" s="27"/>
      <c r="DI86" s="27"/>
      <c r="DJ86" s="27"/>
      <c r="DK86" s="27"/>
      <c r="DL86" s="27"/>
      <c r="DM86" s="27"/>
      <c r="DN86" s="27"/>
      <c r="DO86" s="27"/>
      <c r="DP86" s="27"/>
      <c r="DQ86" s="27"/>
      <c r="DR86" s="27"/>
      <c r="DS86" s="27"/>
      <c r="DT86" s="27"/>
      <c r="DU86" s="27"/>
      <c r="DV86" s="27"/>
      <c r="DW86" s="27"/>
      <c r="DX86" s="27"/>
      <c r="DY86" s="27"/>
      <c r="DZ86" s="27"/>
      <c r="EA86" s="27"/>
      <c r="EB86" s="27"/>
      <c r="EC86" s="27"/>
      <c r="ED86" s="27"/>
      <c r="EE86" s="27"/>
      <c r="EF86" s="27"/>
      <c r="EG86" s="27"/>
      <c r="EH86" s="27"/>
      <c r="EI86" s="27"/>
      <c r="EJ86" s="27"/>
      <c r="EK86" s="27"/>
      <c r="EL86" s="27"/>
      <c r="EM86" s="27"/>
      <c r="EN86" s="27"/>
      <c r="EO86" s="27"/>
      <c r="EP86" s="27"/>
      <c r="EQ86" s="27"/>
      <c r="ER86" s="27"/>
      <c r="ES86" s="27"/>
      <c r="ET86" s="27"/>
      <c r="EU86" s="27"/>
      <c r="EV86" s="27"/>
      <c r="EW86" s="27"/>
      <c r="EX86" s="27"/>
      <c r="EY86" s="27"/>
      <c r="EZ86" s="27"/>
      <c r="FA86" s="27"/>
      <c r="FB86" s="27"/>
      <c r="FC86" s="27"/>
      <c r="FD86" s="27"/>
      <c r="FE86" s="27"/>
      <c r="FF86" s="27"/>
      <c r="FG86" s="27"/>
      <c r="FH86" s="27"/>
      <c r="FI86" s="27"/>
      <c r="FJ86" s="27"/>
      <c r="FK86" s="27"/>
      <c r="FL86" s="27"/>
      <c r="FM86" s="27"/>
      <c r="FN86" s="27"/>
      <c r="FO86" s="27"/>
      <c r="FP86" s="27"/>
      <c r="FQ86" s="27"/>
      <c r="FR86" s="27"/>
      <c r="FS86" s="27"/>
      <c r="FT86" s="27"/>
      <c r="FU86" s="27"/>
      <c r="FV86" s="27"/>
      <c r="FW86" s="27"/>
      <c r="FX86" s="27"/>
      <c r="FY86" s="27"/>
      <c r="FZ86" s="27"/>
      <c r="GA86" s="27"/>
      <c r="GB86" s="27"/>
      <c r="GC86" s="27"/>
      <c r="GD86" s="27"/>
      <c r="GE86" s="27"/>
      <c r="GF86" s="27"/>
      <c r="GG86" s="27"/>
      <c r="GH86" s="27"/>
      <c r="GI86" s="27"/>
      <c r="GJ86" s="27"/>
      <c r="GK86" s="27"/>
      <c r="GL86" s="27"/>
      <c r="GM86" s="27"/>
      <c r="GN86" s="27"/>
      <c r="GO86" s="27"/>
      <c r="GP86" s="27"/>
      <c r="GQ86" s="27"/>
      <c r="GR86" s="27"/>
      <c r="GS86" s="27"/>
      <c r="GT86" s="27"/>
      <c r="GU86" s="27"/>
      <c r="GV86" s="27"/>
      <c r="GW86" s="27"/>
      <c r="GX86" s="27"/>
      <c r="GY86" s="27"/>
      <c r="GZ86" s="27"/>
      <c r="HA86" s="27"/>
      <c r="HB86" s="27"/>
      <c r="HC86" s="27"/>
      <c r="HD86" s="27"/>
      <c r="HE86" s="27"/>
      <c r="HF86" s="27"/>
      <c r="HG86" s="27"/>
      <c r="HH86" s="27"/>
      <c r="HI86" s="27"/>
      <c r="HJ86" s="27"/>
      <c r="HK86" s="27"/>
      <c r="HL86" s="27"/>
      <c r="HM86" s="27"/>
      <c r="HN86" s="27"/>
      <c r="HO86" s="27"/>
      <c r="HP86" s="27"/>
      <c r="HQ86" s="27"/>
      <c r="HR86" s="27"/>
      <c r="HS86" s="27"/>
      <c r="HT86" s="27"/>
      <c r="HU86" s="27"/>
      <c r="HV86" s="27"/>
      <c r="HW86" s="27"/>
      <c r="HX86" s="27"/>
      <c r="HY86" s="27"/>
      <c r="HZ86" s="27"/>
      <c r="IA86" s="27"/>
      <c r="IB86" s="27"/>
      <c r="IC86" s="27"/>
      <c r="ID86" s="27"/>
      <c r="IE86" s="27"/>
      <c r="IF86" s="27"/>
      <c r="IG86" s="27"/>
      <c r="IH86" s="27"/>
      <c r="II86" s="27"/>
      <c r="IJ86" s="27"/>
    </row>
    <row r="87" spans="1:244" s="27" customFormat="1" ht="16.5" customHeight="1" x14ac:dyDescent="0.3">
      <c r="A87" s="16" t="s">
        <v>138</v>
      </c>
      <c r="B87" s="20" t="s">
        <v>139</v>
      </c>
      <c r="C87" s="114">
        <f t="shared" ref="C87:G87" si="33">+C88+C95+C108+C124+C126</f>
        <v>75603970</v>
      </c>
      <c r="D87" s="114">
        <f t="shared" si="33"/>
        <v>72239430</v>
      </c>
      <c r="E87" s="114">
        <f t="shared" si="33"/>
        <v>50124330</v>
      </c>
      <c r="F87" s="114">
        <f t="shared" si="33"/>
        <v>49629823.039999992</v>
      </c>
      <c r="G87" s="114">
        <f t="shared" si="33"/>
        <v>8901745.8200000003</v>
      </c>
      <c r="H87" s="18"/>
    </row>
    <row r="88" spans="1:244" s="27" customFormat="1" ht="16.5" customHeight="1" x14ac:dyDescent="0.3">
      <c r="A88" s="23" t="s">
        <v>140</v>
      </c>
      <c r="B88" s="20" t="s">
        <v>141</v>
      </c>
      <c r="C88" s="113">
        <f t="shared" ref="C88:G88" si="34">+C89+C92+C93+C90+C91</f>
        <v>38855530</v>
      </c>
      <c r="D88" s="113">
        <f t="shared" si="34"/>
        <v>34822530</v>
      </c>
      <c r="E88" s="113">
        <f t="shared" si="34"/>
        <v>26509970</v>
      </c>
      <c r="F88" s="113">
        <f t="shared" si="34"/>
        <v>26476577.079999998</v>
      </c>
      <c r="G88" s="113">
        <f t="shared" si="34"/>
        <v>4707943.83</v>
      </c>
      <c r="H88" s="18"/>
    </row>
    <row r="89" spans="1:244" s="27" customFormat="1" ht="16.5" customHeight="1" x14ac:dyDescent="0.3">
      <c r="A89" s="23"/>
      <c r="B89" s="24" t="s">
        <v>142</v>
      </c>
      <c r="C89" s="116">
        <v>35758000</v>
      </c>
      <c r="D89" s="116">
        <v>31698000</v>
      </c>
      <c r="E89" s="116">
        <v>25554810</v>
      </c>
      <c r="F89" s="45">
        <v>25554249.079999998</v>
      </c>
      <c r="G89" s="45">
        <v>4542254.84</v>
      </c>
      <c r="H89" s="18"/>
    </row>
    <row r="90" spans="1:244" s="27" customFormat="1" ht="16.5" customHeight="1" x14ac:dyDescent="0.3">
      <c r="A90" s="23"/>
      <c r="B90" s="24" t="s">
        <v>143</v>
      </c>
      <c r="C90" s="116"/>
      <c r="D90" s="116"/>
      <c r="E90" s="116"/>
      <c r="F90" s="45"/>
      <c r="G90" s="45"/>
      <c r="H90" s="18"/>
    </row>
    <row r="91" spans="1:244" s="27" customFormat="1" ht="16.5" customHeight="1" x14ac:dyDescent="0.3">
      <c r="A91" s="23"/>
      <c r="B91" s="24" t="s">
        <v>144</v>
      </c>
      <c r="C91" s="116">
        <v>1801000</v>
      </c>
      <c r="D91" s="116">
        <v>1827000</v>
      </c>
      <c r="E91" s="116">
        <v>103030</v>
      </c>
      <c r="F91" s="45">
        <v>70198</v>
      </c>
      <c r="G91" s="45">
        <v>21935.16</v>
      </c>
      <c r="H91" s="18"/>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s="27" customFormat="1" ht="16.5" customHeight="1" x14ac:dyDescent="0.3">
      <c r="A92" s="23"/>
      <c r="B92" s="24" t="s">
        <v>145</v>
      </c>
      <c r="C92" s="116">
        <v>129530</v>
      </c>
      <c r="D92" s="116">
        <v>129530</v>
      </c>
      <c r="E92" s="116">
        <v>129530</v>
      </c>
      <c r="F92" s="45">
        <v>129530</v>
      </c>
      <c r="G92" s="45">
        <v>22610</v>
      </c>
      <c r="H92" s="18"/>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row>
    <row r="93" spans="1:244" s="27" customFormat="1" ht="16.5" customHeight="1" x14ac:dyDescent="0.3">
      <c r="A93" s="23"/>
      <c r="B93" s="24" t="s">
        <v>146</v>
      </c>
      <c r="C93" s="116">
        <v>1167000</v>
      </c>
      <c r="D93" s="116">
        <v>1168000</v>
      </c>
      <c r="E93" s="116">
        <v>722600</v>
      </c>
      <c r="F93" s="45">
        <v>722600</v>
      </c>
      <c r="G93" s="45">
        <v>121143.83</v>
      </c>
      <c r="H93" s="18"/>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x14ac:dyDescent="0.3">
      <c r="A94" s="23"/>
      <c r="B94" s="25" t="s">
        <v>136</v>
      </c>
      <c r="C94" s="116"/>
      <c r="D94" s="116"/>
      <c r="E94" s="116"/>
      <c r="F94" s="45">
        <v>-13258.59</v>
      </c>
      <c r="G94" s="45">
        <v>-8423.7199999999993</v>
      </c>
      <c r="H94" s="18"/>
    </row>
    <row r="95" spans="1:244" ht="30" x14ac:dyDescent="0.3">
      <c r="A95" s="23" t="s">
        <v>147</v>
      </c>
      <c r="B95" s="20" t="s">
        <v>148</v>
      </c>
      <c r="C95" s="115">
        <f t="shared" ref="C95:G95" si="35">C96+C97+C98+C99+C100+C101+C103+C102+C104</f>
        <v>23782930</v>
      </c>
      <c r="D95" s="115">
        <f t="shared" si="35"/>
        <v>24706490</v>
      </c>
      <c r="E95" s="115">
        <f t="shared" si="35"/>
        <v>15441590</v>
      </c>
      <c r="F95" s="115">
        <f t="shared" si="35"/>
        <v>14980526.32</v>
      </c>
      <c r="G95" s="115">
        <f t="shared" si="35"/>
        <v>2807596.4899999998</v>
      </c>
      <c r="H95" s="18"/>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c r="BG95" s="19"/>
      <c r="BH95" s="19"/>
      <c r="BI95" s="19"/>
      <c r="BJ95" s="19"/>
      <c r="BK95" s="19"/>
      <c r="BL95" s="19"/>
      <c r="BM95" s="19"/>
      <c r="BN95" s="19"/>
      <c r="BO95" s="19"/>
      <c r="BP95" s="19"/>
      <c r="BQ95" s="19"/>
      <c r="BR95" s="19"/>
      <c r="BS95" s="19"/>
      <c r="BT95" s="19"/>
      <c r="BU95" s="19"/>
      <c r="BV95" s="19"/>
      <c r="BW95" s="19"/>
      <c r="BX95" s="19"/>
      <c r="BY95" s="19"/>
      <c r="BZ95" s="19"/>
      <c r="CA95" s="19"/>
      <c r="CB95" s="19"/>
      <c r="CC95" s="19"/>
      <c r="CD95" s="19"/>
      <c r="CE95" s="19"/>
      <c r="CF95" s="19"/>
      <c r="CG95" s="19"/>
      <c r="CH95" s="19"/>
      <c r="CI95" s="19"/>
      <c r="CJ95" s="19"/>
      <c r="CK95" s="19"/>
      <c r="CL95" s="19"/>
      <c r="CM95" s="19"/>
      <c r="CN95" s="19"/>
      <c r="CO95" s="19"/>
      <c r="CP95" s="19"/>
      <c r="CQ95" s="19"/>
      <c r="CR95" s="19"/>
      <c r="CS95" s="19"/>
      <c r="CT95" s="19"/>
      <c r="CU95" s="19"/>
      <c r="CV95" s="19"/>
      <c r="CW95" s="19"/>
      <c r="CX95" s="19"/>
      <c r="CY95" s="19"/>
      <c r="CZ95" s="19"/>
      <c r="DA95" s="19"/>
      <c r="DB95" s="19"/>
      <c r="DC95" s="19"/>
      <c r="DD95" s="19"/>
      <c r="DE95" s="19"/>
      <c r="DF95" s="19"/>
      <c r="DG95" s="19"/>
      <c r="DH95" s="19"/>
      <c r="DI95" s="19"/>
      <c r="DJ95" s="19"/>
      <c r="DK95" s="19"/>
      <c r="DL95" s="19"/>
      <c r="DM95" s="19"/>
      <c r="DN95" s="19"/>
      <c r="DO95" s="19"/>
      <c r="DP95" s="19"/>
      <c r="DQ95" s="19"/>
      <c r="DR95" s="19"/>
      <c r="DS95" s="19"/>
      <c r="DT95" s="19"/>
      <c r="DU95" s="19"/>
      <c r="DV95" s="19"/>
      <c r="DW95" s="19"/>
      <c r="DX95" s="19"/>
      <c r="DY95" s="19"/>
      <c r="DZ95" s="19"/>
      <c r="EA95" s="19"/>
      <c r="EB95" s="19"/>
      <c r="EC95" s="19"/>
      <c r="ED95" s="19"/>
      <c r="EE95" s="19"/>
      <c r="EF95" s="19"/>
      <c r="EG95" s="19"/>
      <c r="EH95" s="19"/>
      <c r="EI95" s="19"/>
      <c r="EJ95" s="19"/>
      <c r="EK95" s="19"/>
      <c r="EL95" s="19"/>
      <c r="EM95" s="19"/>
      <c r="EN95" s="19"/>
      <c r="EO95" s="19"/>
      <c r="EP95" s="19"/>
      <c r="EQ95" s="19"/>
      <c r="ER95" s="19"/>
      <c r="ES95" s="19"/>
      <c r="ET95" s="19"/>
      <c r="EU95" s="19"/>
      <c r="EV95" s="19"/>
      <c r="EW95" s="19"/>
      <c r="EX95" s="19"/>
      <c r="EY95" s="19"/>
      <c r="EZ95" s="19"/>
      <c r="FA95" s="19"/>
      <c r="FB95" s="19"/>
      <c r="FC95" s="19"/>
      <c r="FD95" s="19"/>
      <c r="FE95" s="19"/>
      <c r="FF95" s="19"/>
      <c r="FG95" s="19"/>
      <c r="FH95" s="19"/>
      <c r="FI95" s="19"/>
      <c r="FJ95" s="19"/>
      <c r="FK95" s="19"/>
      <c r="FL95" s="19"/>
      <c r="FM95" s="19"/>
      <c r="FN95" s="19"/>
      <c r="FO95" s="19"/>
      <c r="FP95" s="19"/>
      <c r="FQ95" s="19"/>
      <c r="FR95" s="19"/>
      <c r="FS95" s="19"/>
      <c r="FT95" s="19"/>
      <c r="FU95" s="19"/>
      <c r="FV95" s="19"/>
      <c r="FW95" s="19"/>
      <c r="FX95" s="19"/>
      <c r="FY95" s="19"/>
      <c r="FZ95" s="19"/>
      <c r="GA95" s="19"/>
      <c r="GB95" s="19"/>
      <c r="GC95" s="19"/>
      <c r="GD95" s="19"/>
      <c r="GE95" s="19"/>
      <c r="GF95" s="19"/>
      <c r="GG95" s="19"/>
      <c r="GH95" s="19"/>
      <c r="GI95" s="19"/>
      <c r="GJ95" s="19"/>
      <c r="GK95" s="19"/>
      <c r="GL95" s="19"/>
      <c r="GM95" s="19"/>
      <c r="GN95" s="19"/>
      <c r="GO95" s="19"/>
      <c r="GP95" s="19"/>
      <c r="GQ95" s="19"/>
      <c r="GR95" s="19"/>
      <c r="GS95" s="19"/>
      <c r="GT95" s="19"/>
      <c r="GU95" s="19"/>
      <c r="GV95" s="19"/>
      <c r="GW95" s="19"/>
      <c r="GX95" s="19"/>
      <c r="GY95" s="19"/>
      <c r="GZ95" s="19"/>
      <c r="HA95" s="19"/>
      <c r="HB95" s="19"/>
      <c r="HC95" s="19"/>
      <c r="HD95" s="19"/>
      <c r="HE95" s="19"/>
      <c r="HF95" s="19"/>
      <c r="HG95" s="19"/>
      <c r="HH95" s="19"/>
      <c r="HI95" s="19"/>
      <c r="HJ95" s="19"/>
      <c r="HK95" s="19"/>
      <c r="HL95" s="19"/>
      <c r="HM95" s="19"/>
      <c r="HN95" s="19"/>
      <c r="HO95" s="19"/>
      <c r="HP95" s="19"/>
      <c r="HQ95" s="19"/>
      <c r="HR95" s="19"/>
      <c r="HS95" s="19"/>
      <c r="HT95" s="19"/>
      <c r="HU95" s="19"/>
      <c r="HV95" s="19"/>
      <c r="HW95" s="19"/>
      <c r="HX95" s="19"/>
      <c r="HY95" s="19"/>
      <c r="HZ95" s="19"/>
      <c r="IA95" s="19"/>
      <c r="IB95" s="19"/>
      <c r="IC95" s="19"/>
      <c r="ID95" s="19"/>
      <c r="IE95" s="19"/>
      <c r="IF95" s="19"/>
      <c r="IG95" s="19"/>
      <c r="IH95" s="19"/>
      <c r="II95" s="19"/>
      <c r="IJ95" s="19"/>
    </row>
    <row r="96" spans="1:244" ht="16.5" customHeight="1" x14ac:dyDescent="0.3">
      <c r="A96" s="23"/>
      <c r="B96" s="24" t="s">
        <v>149</v>
      </c>
      <c r="C96" s="116">
        <v>29120</v>
      </c>
      <c r="D96" s="116">
        <v>31510</v>
      </c>
      <c r="E96" s="116">
        <v>18100</v>
      </c>
      <c r="F96" s="45">
        <v>18082.990000000002</v>
      </c>
      <c r="G96" s="45">
        <v>3784.81</v>
      </c>
      <c r="H96" s="18"/>
      <c r="I96" s="19"/>
    </row>
    <row r="97" spans="1:244" x14ac:dyDescent="0.3">
      <c r="A97" s="23"/>
      <c r="B97" s="24" t="s">
        <v>150</v>
      </c>
      <c r="C97" s="116"/>
      <c r="D97" s="116"/>
      <c r="E97" s="116"/>
      <c r="F97" s="45"/>
      <c r="G97" s="45"/>
      <c r="H97" s="18"/>
    </row>
    <row r="98" spans="1:244" s="19" customFormat="1" ht="16.5" customHeight="1" x14ac:dyDescent="0.3">
      <c r="A98" s="23"/>
      <c r="B98" s="24" t="s">
        <v>151</v>
      </c>
      <c r="C98" s="116"/>
      <c r="D98" s="116"/>
      <c r="E98" s="116"/>
      <c r="F98" s="45"/>
      <c r="G98" s="45"/>
      <c r="H98" s="18"/>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ht="16.5" customHeight="1" x14ac:dyDescent="0.3">
      <c r="A99" s="23"/>
      <c r="B99" s="24" t="s">
        <v>152</v>
      </c>
      <c r="C99" s="116">
        <v>8770020</v>
      </c>
      <c r="D99" s="116">
        <v>10119820</v>
      </c>
      <c r="E99" s="116">
        <v>7490360</v>
      </c>
      <c r="F99" s="45">
        <v>7490306.6799999997</v>
      </c>
      <c r="G99" s="45">
        <v>1541366.78</v>
      </c>
      <c r="H99" s="18"/>
    </row>
    <row r="100" spans="1:244" x14ac:dyDescent="0.3">
      <c r="A100" s="23"/>
      <c r="B100" s="34" t="s">
        <v>153</v>
      </c>
      <c r="C100" s="116">
        <v>32650</v>
      </c>
      <c r="D100" s="116">
        <v>47260</v>
      </c>
      <c r="E100" s="116">
        <v>26620</v>
      </c>
      <c r="F100" s="45">
        <v>24604.43</v>
      </c>
      <c r="G100" s="45">
        <v>3505.96</v>
      </c>
      <c r="H100" s="18"/>
    </row>
    <row r="101" spans="1:244" ht="16.5" customHeight="1" x14ac:dyDescent="0.3">
      <c r="A101" s="23"/>
      <c r="B101" s="24" t="s">
        <v>154</v>
      </c>
      <c r="C101" s="116">
        <v>507760</v>
      </c>
      <c r="D101" s="116">
        <v>522090</v>
      </c>
      <c r="E101" s="116">
        <v>322520</v>
      </c>
      <c r="F101" s="45">
        <v>322505.94</v>
      </c>
      <c r="G101" s="45">
        <v>54121.22</v>
      </c>
      <c r="H101" s="18"/>
    </row>
    <row r="102" spans="1:244" ht="16.5" customHeight="1" x14ac:dyDescent="0.3">
      <c r="A102" s="23"/>
      <c r="B102" s="35" t="s">
        <v>155</v>
      </c>
      <c r="C102" s="116"/>
      <c r="D102" s="116"/>
      <c r="E102" s="116"/>
      <c r="F102" s="45"/>
      <c r="G102" s="45"/>
      <c r="H102" s="18"/>
    </row>
    <row r="103" spans="1:244" x14ac:dyDescent="0.3">
      <c r="A103" s="23"/>
      <c r="B103" s="35" t="s">
        <v>156</v>
      </c>
      <c r="C103" s="116">
        <v>6527140</v>
      </c>
      <c r="D103" s="116">
        <v>7296670</v>
      </c>
      <c r="E103" s="116">
        <v>5003520</v>
      </c>
      <c r="F103" s="121">
        <v>5003495.8499999996</v>
      </c>
      <c r="G103" s="121">
        <v>839028.59</v>
      </c>
      <c r="H103" s="18"/>
    </row>
    <row r="104" spans="1:244" ht="16.5" customHeight="1" x14ac:dyDescent="0.3">
      <c r="A104" s="23"/>
      <c r="B104" s="36" t="s">
        <v>157</v>
      </c>
      <c r="C104" s="115">
        <f t="shared" ref="C104:G104" si="36">C105+C106</f>
        <v>7916240</v>
      </c>
      <c r="D104" s="115">
        <f t="shared" si="36"/>
        <v>6689140</v>
      </c>
      <c r="E104" s="115">
        <f t="shared" si="36"/>
        <v>2580470</v>
      </c>
      <c r="F104" s="115">
        <f t="shared" si="36"/>
        <v>2121530.4300000002</v>
      </c>
      <c r="G104" s="115">
        <f t="shared" si="36"/>
        <v>365789.13</v>
      </c>
      <c r="H104" s="18"/>
    </row>
    <row r="105" spans="1:244" ht="16.5" customHeight="1" x14ac:dyDescent="0.3">
      <c r="A105" s="23"/>
      <c r="B105" s="35" t="s">
        <v>158</v>
      </c>
      <c r="C105" s="116">
        <v>7916240</v>
      </c>
      <c r="D105" s="116">
        <v>6689140</v>
      </c>
      <c r="E105" s="116">
        <v>2580470</v>
      </c>
      <c r="F105" s="45">
        <v>2121530.4300000002</v>
      </c>
      <c r="G105" s="45">
        <v>365789.13</v>
      </c>
      <c r="H105" s="18"/>
    </row>
    <row r="106" spans="1:244" x14ac:dyDescent="0.3">
      <c r="A106" s="23"/>
      <c r="B106" s="35" t="s">
        <v>159</v>
      </c>
      <c r="C106" s="116"/>
      <c r="D106" s="116"/>
      <c r="E106" s="116"/>
      <c r="F106" s="45"/>
      <c r="G106" s="45"/>
      <c r="H106" s="18"/>
    </row>
    <row r="107" spans="1:244" x14ac:dyDescent="0.3">
      <c r="A107" s="23"/>
      <c r="B107" s="25" t="s">
        <v>136</v>
      </c>
      <c r="C107" s="116"/>
      <c r="D107" s="116"/>
      <c r="E107" s="116"/>
      <c r="F107" s="45"/>
      <c r="G107" s="45"/>
      <c r="H107" s="18"/>
    </row>
    <row r="108" spans="1:244" ht="16.5" customHeight="1" x14ac:dyDescent="0.3">
      <c r="A108" s="16" t="s">
        <v>160</v>
      </c>
      <c r="B108" s="20" t="s">
        <v>161</v>
      </c>
      <c r="C108" s="115">
        <f t="shared" ref="C108:G108" si="37">C109+C110+C111+C112+C113+C114+C115+C116+C117+C118</f>
        <v>2115670</v>
      </c>
      <c r="D108" s="115">
        <f t="shared" si="37"/>
        <v>1877570</v>
      </c>
      <c r="E108" s="115">
        <f t="shared" si="37"/>
        <v>1078130</v>
      </c>
      <c r="F108" s="115">
        <f t="shared" si="37"/>
        <v>1078099.73</v>
      </c>
      <c r="G108" s="115">
        <f t="shared" si="37"/>
        <v>185959</v>
      </c>
      <c r="H108" s="18"/>
    </row>
    <row r="109" spans="1:244" x14ac:dyDescent="0.3">
      <c r="A109" s="23"/>
      <c r="B109" s="24" t="s">
        <v>152</v>
      </c>
      <c r="C109" s="116">
        <v>2027180</v>
      </c>
      <c r="D109" s="116">
        <v>1778470</v>
      </c>
      <c r="E109" s="116">
        <v>1017910</v>
      </c>
      <c r="F109" s="45">
        <v>1017898.6</v>
      </c>
      <c r="G109" s="45">
        <v>169500</v>
      </c>
      <c r="H109" s="18"/>
    </row>
    <row r="110" spans="1:244" ht="30" x14ac:dyDescent="0.3">
      <c r="A110" s="23"/>
      <c r="B110" s="37" t="s">
        <v>162</v>
      </c>
      <c r="C110" s="116"/>
      <c r="D110" s="116"/>
      <c r="E110" s="116"/>
      <c r="F110" s="45"/>
      <c r="G110" s="45"/>
      <c r="H110" s="18"/>
    </row>
    <row r="111" spans="1:244" ht="16.5" customHeight="1" x14ac:dyDescent="0.3">
      <c r="A111" s="23"/>
      <c r="B111" s="38" t="s">
        <v>163</v>
      </c>
      <c r="C111" s="116">
        <v>88490</v>
      </c>
      <c r="D111" s="116">
        <v>99100</v>
      </c>
      <c r="E111" s="116">
        <v>60220</v>
      </c>
      <c r="F111" s="45">
        <v>60201.13</v>
      </c>
      <c r="G111" s="45">
        <v>16459</v>
      </c>
      <c r="H111" s="18"/>
    </row>
    <row r="112" spans="1:244" ht="30" x14ac:dyDescent="0.3">
      <c r="A112" s="23"/>
      <c r="B112" s="38" t="s">
        <v>164</v>
      </c>
      <c r="C112" s="116"/>
      <c r="D112" s="116"/>
      <c r="E112" s="116"/>
      <c r="F112" s="45"/>
      <c r="G112" s="45"/>
      <c r="H112" s="18"/>
    </row>
    <row r="113" spans="1:244" ht="16.5" customHeight="1" x14ac:dyDescent="0.3">
      <c r="A113" s="23"/>
      <c r="B113" s="38" t="s">
        <v>165</v>
      </c>
      <c r="C113" s="116"/>
      <c r="D113" s="116"/>
      <c r="E113" s="116"/>
      <c r="F113" s="45"/>
      <c r="G113" s="45"/>
      <c r="H113" s="18"/>
    </row>
    <row r="114" spans="1:244" ht="16.5" customHeight="1" x14ac:dyDescent="0.3">
      <c r="A114" s="23"/>
      <c r="B114" s="24" t="s">
        <v>149</v>
      </c>
      <c r="C114" s="116"/>
      <c r="D114" s="116"/>
      <c r="E114" s="116"/>
      <c r="F114" s="45"/>
      <c r="G114" s="45"/>
      <c r="H114" s="18"/>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c r="BD114" s="19"/>
      <c r="BE114" s="19"/>
      <c r="BF114" s="19"/>
      <c r="BG114" s="19"/>
      <c r="BH114" s="19"/>
      <c r="BI114" s="19"/>
      <c r="BJ114" s="19"/>
      <c r="BK114" s="19"/>
      <c r="BL114" s="19"/>
      <c r="BM114" s="19"/>
      <c r="BN114" s="19"/>
      <c r="BO114" s="19"/>
      <c r="BP114" s="19"/>
      <c r="BQ114" s="19"/>
      <c r="BR114" s="19"/>
      <c r="BS114" s="19"/>
      <c r="BT114" s="19"/>
      <c r="BU114" s="19"/>
      <c r="BV114" s="19"/>
      <c r="BW114" s="19"/>
      <c r="BX114" s="19"/>
      <c r="BY114" s="19"/>
      <c r="BZ114" s="19"/>
      <c r="CA114" s="19"/>
      <c r="CB114" s="19"/>
      <c r="CC114" s="19"/>
      <c r="CD114" s="19"/>
      <c r="CE114" s="19"/>
      <c r="CF114" s="19"/>
      <c r="CG114" s="19"/>
      <c r="CH114" s="19"/>
      <c r="CI114" s="19"/>
      <c r="CJ114" s="19"/>
      <c r="CK114" s="19"/>
      <c r="CL114" s="19"/>
      <c r="CM114" s="19"/>
      <c r="CN114" s="19"/>
      <c r="CO114" s="19"/>
      <c r="CP114" s="19"/>
      <c r="CQ114" s="19"/>
      <c r="CR114" s="19"/>
      <c r="CS114" s="19"/>
      <c r="CT114" s="19"/>
      <c r="CU114" s="19"/>
      <c r="CV114" s="19"/>
      <c r="CW114" s="19"/>
      <c r="CX114" s="19"/>
      <c r="CY114" s="19"/>
      <c r="CZ114" s="19"/>
      <c r="DA114" s="19"/>
      <c r="DB114" s="19"/>
      <c r="DC114" s="19"/>
      <c r="DD114" s="19"/>
      <c r="DE114" s="19"/>
      <c r="DF114" s="19"/>
      <c r="DG114" s="19"/>
      <c r="DH114" s="19"/>
      <c r="DI114" s="19"/>
      <c r="DJ114" s="19"/>
      <c r="DK114" s="19"/>
      <c r="DL114" s="19"/>
      <c r="DM114" s="19"/>
      <c r="DN114" s="19"/>
      <c r="DO114" s="19"/>
      <c r="DP114" s="19"/>
      <c r="DQ114" s="19"/>
      <c r="DR114" s="19"/>
      <c r="DS114" s="19"/>
      <c r="DT114" s="19"/>
      <c r="DU114" s="19"/>
      <c r="DV114" s="19"/>
      <c r="DW114" s="19"/>
      <c r="DX114" s="19"/>
      <c r="DY114" s="19"/>
      <c r="DZ114" s="19"/>
      <c r="EA114" s="19"/>
      <c r="EB114" s="19"/>
      <c r="EC114" s="19"/>
      <c r="ED114" s="19"/>
      <c r="EE114" s="19"/>
      <c r="EF114" s="19"/>
      <c r="EG114" s="19"/>
      <c r="EH114" s="19"/>
      <c r="EI114" s="19"/>
      <c r="EJ114" s="19"/>
      <c r="EK114" s="19"/>
      <c r="EL114" s="19"/>
      <c r="EM114" s="19"/>
      <c r="EN114" s="19"/>
      <c r="EO114" s="19"/>
      <c r="EP114" s="19"/>
      <c r="EQ114" s="19"/>
      <c r="ER114" s="19"/>
      <c r="ES114" s="19"/>
      <c r="ET114" s="19"/>
      <c r="EU114" s="19"/>
      <c r="EV114" s="19"/>
      <c r="EW114" s="19"/>
      <c r="EX114" s="19"/>
      <c r="EY114" s="19"/>
      <c r="EZ114" s="19"/>
      <c r="FA114" s="19"/>
      <c r="FB114" s="19"/>
      <c r="FC114" s="19"/>
      <c r="FD114" s="19"/>
      <c r="FE114" s="19"/>
      <c r="FF114" s="19"/>
      <c r="FG114" s="19"/>
      <c r="FH114" s="19"/>
      <c r="FI114" s="19"/>
      <c r="FJ114" s="19"/>
      <c r="FK114" s="19"/>
      <c r="FL114" s="19"/>
      <c r="FM114" s="19"/>
      <c r="FN114" s="19"/>
      <c r="FO114" s="19"/>
      <c r="FP114" s="19"/>
      <c r="FQ114" s="19"/>
      <c r="FR114" s="19"/>
      <c r="FS114" s="19"/>
      <c r="FT114" s="19"/>
      <c r="FU114" s="19"/>
      <c r="FV114" s="19"/>
      <c r="FW114" s="19"/>
      <c r="FX114" s="19"/>
      <c r="FY114" s="19"/>
      <c r="FZ114" s="19"/>
      <c r="GA114" s="19"/>
      <c r="GB114" s="19"/>
      <c r="GC114" s="19"/>
      <c r="GD114" s="19"/>
      <c r="GE114" s="19"/>
      <c r="GF114" s="19"/>
      <c r="GG114" s="19"/>
      <c r="GH114" s="19"/>
      <c r="GI114" s="19"/>
      <c r="GJ114" s="19"/>
      <c r="GK114" s="19"/>
      <c r="GL114" s="19"/>
      <c r="GM114" s="19"/>
      <c r="GN114" s="19"/>
      <c r="GO114" s="19"/>
      <c r="GP114" s="19"/>
      <c r="GQ114" s="19"/>
      <c r="GR114" s="19"/>
      <c r="GS114" s="19"/>
      <c r="GT114" s="19"/>
      <c r="GU114" s="19"/>
      <c r="GV114" s="19"/>
      <c r="GW114" s="19"/>
      <c r="GX114" s="19"/>
      <c r="GY114" s="19"/>
      <c r="GZ114" s="19"/>
      <c r="HA114" s="19"/>
      <c r="HB114" s="19"/>
      <c r="HC114" s="19"/>
      <c r="HD114" s="19"/>
      <c r="HE114" s="19"/>
      <c r="HF114" s="19"/>
      <c r="HG114" s="19"/>
      <c r="HH114" s="19"/>
      <c r="HI114" s="19"/>
      <c r="HJ114" s="19"/>
      <c r="HK114" s="19"/>
      <c r="HL114" s="19"/>
      <c r="HM114" s="19"/>
      <c r="HN114" s="19"/>
      <c r="HO114" s="19"/>
      <c r="HP114" s="19"/>
      <c r="HQ114" s="19"/>
      <c r="HR114" s="19"/>
      <c r="HS114" s="19"/>
      <c r="HT114" s="19"/>
      <c r="HU114" s="19"/>
      <c r="HV114" s="19"/>
      <c r="HW114" s="19"/>
      <c r="HX114" s="19"/>
      <c r="HY114" s="19"/>
      <c r="HZ114" s="19"/>
      <c r="IA114" s="19"/>
      <c r="IB114" s="19"/>
      <c r="IC114" s="19"/>
      <c r="ID114" s="19"/>
      <c r="IE114" s="19"/>
      <c r="IF114" s="19"/>
      <c r="IG114" s="19"/>
      <c r="IH114" s="19"/>
      <c r="II114" s="19"/>
      <c r="IJ114" s="19"/>
    </row>
    <row r="115" spans="1:244" ht="16.5" customHeight="1" x14ac:dyDescent="0.3">
      <c r="A115" s="23"/>
      <c r="B115" s="38" t="s">
        <v>166</v>
      </c>
      <c r="C115" s="116"/>
      <c r="D115" s="116"/>
      <c r="E115" s="116"/>
      <c r="F115" s="122"/>
      <c r="G115" s="122"/>
      <c r="H115" s="18"/>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19"/>
      <c r="BS115" s="19"/>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c r="CQ115" s="19"/>
      <c r="CR115" s="19"/>
      <c r="CS115" s="19"/>
      <c r="CT115" s="19"/>
      <c r="CU115" s="19"/>
      <c r="CV115" s="19"/>
      <c r="CW115" s="19"/>
      <c r="CX115" s="19"/>
      <c r="CY115" s="19"/>
      <c r="CZ115" s="19"/>
      <c r="DA115" s="19"/>
      <c r="DB115" s="19"/>
      <c r="DC115" s="19"/>
      <c r="DD115" s="19"/>
      <c r="DE115" s="19"/>
      <c r="DF115" s="19"/>
      <c r="DG115" s="19"/>
      <c r="DH115" s="19"/>
      <c r="DI115" s="19"/>
      <c r="DJ115" s="19"/>
      <c r="DK115" s="19"/>
      <c r="DL115" s="19"/>
      <c r="DM115" s="19"/>
      <c r="DN115" s="19"/>
      <c r="DO115" s="19"/>
      <c r="DP115" s="19"/>
      <c r="DQ115" s="19"/>
      <c r="DR115" s="19"/>
      <c r="DS115" s="19"/>
      <c r="DT115" s="19"/>
      <c r="DU115" s="19"/>
      <c r="DV115" s="19"/>
      <c r="DW115" s="19"/>
      <c r="DX115" s="19"/>
      <c r="DY115" s="19"/>
      <c r="DZ115" s="19"/>
      <c r="EA115" s="19"/>
      <c r="EB115" s="19"/>
      <c r="EC115" s="19"/>
      <c r="ED115" s="19"/>
      <c r="EE115" s="19"/>
      <c r="EF115" s="19"/>
      <c r="EG115" s="19"/>
      <c r="EH115" s="19"/>
      <c r="EI115" s="19"/>
      <c r="EJ115" s="19"/>
      <c r="EK115" s="19"/>
      <c r="EL115" s="19"/>
      <c r="EM115" s="19"/>
      <c r="EN115" s="19"/>
      <c r="EO115" s="19"/>
      <c r="EP115" s="19"/>
      <c r="EQ115" s="19"/>
      <c r="ER115" s="19"/>
      <c r="ES115" s="19"/>
      <c r="ET115" s="19"/>
      <c r="EU115" s="19"/>
      <c r="EV115" s="19"/>
      <c r="EW115" s="19"/>
      <c r="EX115" s="19"/>
      <c r="EY115" s="19"/>
      <c r="EZ115" s="19"/>
      <c r="FA115" s="19"/>
      <c r="FB115" s="19"/>
      <c r="FC115" s="19"/>
      <c r="FD115" s="19"/>
      <c r="FE115" s="19"/>
      <c r="FF115" s="19"/>
      <c r="FG115" s="19"/>
      <c r="FH115" s="19"/>
      <c r="FI115" s="19"/>
      <c r="FJ115" s="19"/>
      <c r="FK115" s="19"/>
      <c r="FL115" s="19"/>
      <c r="FM115" s="19"/>
      <c r="FN115" s="19"/>
      <c r="FO115" s="19"/>
      <c r="FP115" s="19"/>
      <c r="FQ115" s="19"/>
      <c r="FR115" s="19"/>
      <c r="FS115" s="19"/>
      <c r="FT115" s="19"/>
      <c r="FU115" s="19"/>
      <c r="FV115" s="19"/>
      <c r="FW115" s="19"/>
      <c r="FX115" s="19"/>
      <c r="FY115" s="19"/>
      <c r="FZ115" s="19"/>
      <c r="GA115" s="19"/>
      <c r="GB115" s="19"/>
      <c r="GC115" s="19"/>
      <c r="GD115" s="19"/>
      <c r="GE115" s="19"/>
      <c r="GF115" s="19"/>
      <c r="GG115" s="19"/>
      <c r="GH115" s="19"/>
      <c r="GI115" s="19"/>
      <c r="GJ115" s="19"/>
      <c r="GK115" s="19"/>
      <c r="GL115" s="19"/>
      <c r="GM115" s="19"/>
      <c r="GN115" s="19"/>
      <c r="GO115" s="19"/>
      <c r="GP115" s="19"/>
      <c r="GQ115" s="19"/>
      <c r="GR115" s="19"/>
      <c r="GS115" s="19"/>
      <c r="GT115" s="19"/>
      <c r="GU115" s="19"/>
      <c r="GV115" s="19"/>
      <c r="GW115" s="19"/>
      <c r="GX115" s="19"/>
      <c r="GY115" s="19"/>
      <c r="GZ115" s="19"/>
      <c r="HA115" s="19"/>
      <c r="HB115" s="19"/>
      <c r="HC115" s="19"/>
      <c r="HD115" s="19"/>
      <c r="HE115" s="19"/>
      <c r="HF115" s="19"/>
      <c r="HG115" s="19"/>
      <c r="HH115" s="19"/>
      <c r="HI115" s="19"/>
      <c r="HJ115" s="19"/>
      <c r="HK115" s="19"/>
      <c r="HL115" s="19"/>
      <c r="HM115" s="19"/>
      <c r="HN115" s="19"/>
      <c r="HO115" s="19"/>
      <c r="HP115" s="19"/>
      <c r="HQ115" s="19"/>
      <c r="HR115" s="19"/>
      <c r="HS115" s="19"/>
      <c r="HT115" s="19"/>
      <c r="HU115" s="19"/>
      <c r="HV115" s="19"/>
      <c r="HW115" s="19"/>
      <c r="HX115" s="19"/>
      <c r="HY115" s="19"/>
      <c r="HZ115" s="19"/>
      <c r="IA115" s="19"/>
      <c r="IB115" s="19"/>
      <c r="IC115" s="19"/>
      <c r="ID115" s="19"/>
      <c r="IE115" s="19"/>
      <c r="IF115" s="19"/>
      <c r="IG115" s="19"/>
      <c r="IH115" s="19"/>
      <c r="II115" s="19"/>
      <c r="IJ115" s="19"/>
    </row>
    <row r="116" spans="1:244" x14ac:dyDescent="0.3">
      <c r="A116" s="23"/>
      <c r="B116" s="39" t="s">
        <v>167</v>
      </c>
      <c r="C116" s="116"/>
      <c r="D116" s="116"/>
      <c r="E116" s="116"/>
      <c r="F116" s="122"/>
      <c r="G116" s="122"/>
      <c r="H116" s="18"/>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c r="BD116" s="19"/>
      <c r="BE116" s="19"/>
      <c r="BF116" s="19"/>
      <c r="BG116" s="19"/>
      <c r="BH116" s="19"/>
      <c r="BI116" s="19"/>
      <c r="BJ116" s="19"/>
      <c r="BK116" s="19"/>
      <c r="BL116" s="19"/>
      <c r="BM116" s="19"/>
      <c r="BN116" s="19"/>
      <c r="BO116" s="19"/>
      <c r="BP116" s="19"/>
      <c r="BQ116" s="19"/>
      <c r="BR116" s="19"/>
      <c r="BS116" s="19"/>
      <c r="BT116" s="19"/>
      <c r="BU116" s="19"/>
      <c r="BV116" s="19"/>
      <c r="BW116" s="19"/>
      <c r="BX116" s="19"/>
      <c r="BY116" s="19"/>
      <c r="BZ116" s="19"/>
      <c r="CA116" s="19"/>
      <c r="CB116" s="19"/>
      <c r="CC116" s="19"/>
      <c r="CD116" s="19"/>
      <c r="CE116" s="19"/>
      <c r="CF116" s="19"/>
      <c r="CG116" s="19"/>
      <c r="CH116" s="19"/>
      <c r="CI116" s="19"/>
      <c r="CJ116" s="19"/>
      <c r="CK116" s="19"/>
      <c r="CL116" s="19"/>
      <c r="CM116" s="19"/>
      <c r="CN116" s="19"/>
      <c r="CO116" s="19"/>
      <c r="CP116" s="19"/>
      <c r="CQ116" s="19"/>
      <c r="CR116" s="19"/>
      <c r="CS116" s="19"/>
      <c r="CT116" s="19"/>
      <c r="CU116" s="19"/>
      <c r="CV116" s="19"/>
      <c r="CW116" s="19"/>
      <c r="CX116" s="19"/>
      <c r="CY116" s="19"/>
      <c r="CZ116" s="19"/>
      <c r="DA116" s="19"/>
      <c r="DB116" s="19"/>
      <c r="DC116" s="19"/>
      <c r="DD116" s="19"/>
      <c r="DE116" s="19"/>
      <c r="DF116" s="19"/>
      <c r="DG116" s="19"/>
      <c r="DH116" s="19"/>
      <c r="DI116" s="19"/>
      <c r="DJ116" s="19"/>
      <c r="DK116" s="19"/>
      <c r="DL116" s="19"/>
      <c r="DM116" s="19"/>
      <c r="DN116" s="19"/>
      <c r="DO116" s="19"/>
      <c r="DP116" s="19"/>
      <c r="DQ116" s="19"/>
      <c r="DR116" s="19"/>
      <c r="DS116" s="19"/>
      <c r="DT116" s="19"/>
      <c r="DU116" s="19"/>
      <c r="DV116" s="19"/>
      <c r="DW116" s="19"/>
      <c r="DX116" s="19"/>
      <c r="DY116" s="19"/>
      <c r="DZ116" s="19"/>
      <c r="EA116" s="19"/>
      <c r="EB116" s="19"/>
      <c r="EC116" s="19"/>
      <c r="ED116" s="19"/>
      <c r="EE116" s="19"/>
      <c r="EF116" s="19"/>
      <c r="EG116" s="19"/>
      <c r="EH116" s="19"/>
      <c r="EI116" s="19"/>
      <c r="EJ116" s="19"/>
      <c r="EK116" s="19"/>
      <c r="EL116" s="19"/>
      <c r="EM116" s="19"/>
      <c r="EN116" s="19"/>
      <c r="EO116" s="19"/>
      <c r="EP116" s="19"/>
      <c r="EQ116" s="19"/>
      <c r="ER116" s="19"/>
      <c r="ES116" s="19"/>
      <c r="ET116" s="19"/>
      <c r="EU116" s="19"/>
      <c r="EV116" s="19"/>
      <c r="EW116" s="19"/>
      <c r="EX116" s="19"/>
      <c r="EY116" s="19"/>
      <c r="EZ116" s="19"/>
      <c r="FA116" s="19"/>
      <c r="FB116" s="19"/>
      <c r="FC116" s="19"/>
      <c r="FD116" s="19"/>
      <c r="FE116" s="19"/>
      <c r="FF116" s="19"/>
      <c r="FG116" s="19"/>
      <c r="FH116" s="19"/>
      <c r="FI116" s="19"/>
      <c r="FJ116" s="19"/>
      <c r="FK116" s="19"/>
      <c r="FL116" s="19"/>
      <c r="FM116" s="19"/>
      <c r="FN116" s="19"/>
      <c r="FO116" s="19"/>
      <c r="FP116" s="19"/>
      <c r="FQ116" s="19"/>
      <c r="FR116" s="19"/>
      <c r="FS116" s="19"/>
      <c r="FT116" s="19"/>
      <c r="FU116" s="19"/>
      <c r="FV116" s="19"/>
      <c r="FW116" s="19"/>
      <c r="FX116" s="19"/>
      <c r="FY116" s="19"/>
      <c r="FZ116" s="19"/>
      <c r="GA116" s="19"/>
      <c r="GB116" s="19"/>
      <c r="GC116" s="19"/>
      <c r="GD116" s="19"/>
      <c r="GE116" s="19"/>
      <c r="GF116" s="19"/>
      <c r="GG116" s="19"/>
      <c r="GH116" s="19"/>
      <c r="GI116" s="19"/>
      <c r="GJ116" s="19"/>
      <c r="GK116" s="19"/>
      <c r="GL116" s="19"/>
      <c r="GM116" s="19"/>
      <c r="GN116" s="19"/>
      <c r="GO116" s="19"/>
      <c r="GP116" s="19"/>
      <c r="GQ116" s="19"/>
      <c r="GR116" s="19"/>
      <c r="GS116" s="19"/>
      <c r="GT116" s="19"/>
      <c r="GU116" s="19"/>
      <c r="GV116" s="19"/>
      <c r="GW116" s="19"/>
      <c r="GX116" s="19"/>
      <c r="GY116" s="19"/>
      <c r="GZ116" s="19"/>
      <c r="HA116" s="19"/>
      <c r="HB116" s="19"/>
      <c r="HC116" s="19"/>
      <c r="HD116" s="19"/>
      <c r="HE116" s="19"/>
      <c r="HF116" s="19"/>
      <c r="HG116" s="19"/>
      <c r="HH116" s="19"/>
      <c r="HI116" s="19"/>
      <c r="HJ116" s="19"/>
      <c r="HK116" s="19"/>
      <c r="HL116" s="19"/>
      <c r="HM116" s="19"/>
      <c r="HN116" s="19"/>
      <c r="HO116" s="19"/>
      <c r="HP116" s="19"/>
      <c r="HQ116" s="19"/>
      <c r="HR116" s="19"/>
      <c r="HS116" s="19"/>
      <c r="HT116" s="19"/>
      <c r="HU116" s="19"/>
      <c r="HV116" s="19"/>
      <c r="HW116" s="19"/>
      <c r="HX116" s="19"/>
      <c r="HY116" s="19"/>
      <c r="HZ116" s="19"/>
      <c r="IA116" s="19"/>
      <c r="IB116" s="19"/>
      <c r="IC116" s="19"/>
      <c r="ID116" s="19"/>
      <c r="IE116" s="19"/>
      <c r="IF116" s="19"/>
      <c r="IG116" s="19"/>
      <c r="IH116" s="19"/>
      <c r="II116" s="19"/>
      <c r="IJ116" s="19"/>
    </row>
    <row r="117" spans="1:244" s="19" customFormat="1" ht="30" x14ac:dyDescent="0.3">
      <c r="A117" s="23"/>
      <c r="B117" s="39" t="s">
        <v>168</v>
      </c>
      <c r="C117" s="116"/>
      <c r="D117" s="116"/>
      <c r="E117" s="116"/>
      <c r="F117" s="122"/>
      <c r="G117" s="122"/>
      <c r="H117" s="18"/>
    </row>
    <row r="118" spans="1:244" s="19" customFormat="1" ht="30" x14ac:dyDescent="0.3">
      <c r="A118" s="23"/>
      <c r="B118" s="40" t="s">
        <v>169</v>
      </c>
      <c r="C118" s="115">
        <f t="shared" ref="C118:G118" si="38">C119+C120+C121+C122</f>
        <v>0</v>
      </c>
      <c r="D118" s="115">
        <f t="shared" si="38"/>
        <v>0</v>
      </c>
      <c r="E118" s="115">
        <f t="shared" si="38"/>
        <v>0</v>
      </c>
      <c r="F118" s="115">
        <f t="shared" si="38"/>
        <v>0</v>
      </c>
      <c r="G118" s="115">
        <f t="shared" si="38"/>
        <v>0</v>
      </c>
      <c r="H118" s="18"/>
    </row>
    <row r="119" spans="1:244" s="19" customFormat="1" x14ac:dyDescent="0.3">
      <c r="A119" s="23"/>
      <c r="B119" s="41" t="s">
        <v>170</v>
      </c>
      <c r="C119" s="116"/>
      <c r="D119" s="116"/>
      <c r="E119" s="116"/>
      <c r="F119" s="122"/>
      <c r="G119" s="122"/>
      <c r="H119" s="18"/>
    </row>
    <row r="120" spans="1:244" s="19" customFormat="1" ht="30" x14ac:dyDescent="0.3">
      <c r="A120" s="23"/>
      <c r="B120" s="41" t="s">
        <v>171</v>
      </c>
      <c r="C120" s="116"/>
      <c r="D120" s="116"/>
      <c r="E120" s="116"/>
      <c r="F120" s="122"/>
      <c r="G120" s="122"/>
      <c r="H120" s="18"/>
    </row>
    <row r="121" spans="1:244" s="19" customFormat="1" ht="30" x14ac:dyDescent="0.3">
      <c r="A121" s="23"/>
      <c r="B121" s="41" t="s">
        <v>172</v>
      </c>
      <c r="C121" s="116"/>
      <c r="D121" s="116"/>
      <c r="E121" s="116"/>
      <c r="F121" s="122"/>
      <c r="G121" s="122"/>
      <c r="H121" s="18"/>
    </row>
    <row r="122" spans="1:244" s="19" customFormat="1" ht="30" x14ac:dyDescent="0.3">
      <c r="A122" s="23"/>
      <c r="B122" s="41" t="s">
        <v>173</v>
      </c>
      <c r="C122" s="116"/>
      <c r="D122" s="116"/>
      <c r="E122" s="116"/>
      <c r="F122" s="122"/>
      <c r="G122" s="122"/>
      <c r="H122" s="18"/>
    </row>
    <row r="123" spans="1:244" s="19" customFormat="1" x14ac:dyDescent="0.3">
      <c r="A123" s="23"/>
      <c r="B123" s="25" t="s">
        <v>136</v>
      </c>
      <c r="C123" s="116"/>
      <c r="D123" s="116"/>
      <c r="E123" s="116"/>
      <c r="F123" s="122"/>
      <c r="G123" s="122"/>
      <c r="H123" s="18"/>
    </row>
    <row r="124" spans="1:244" s="19" customFormat="1" x14ac:dyDescent="0.3">
      <c r="A124" s="23" t="s">
        <v>174</v>
      </c>
      <c r="B124" s="25" t="s">
        <v>175</v>
      </c>
      <c r="C124" s="116">
        <v>8482840</v>
      </c>
      <c r="D124" s="116">
        <v>8482840</v>
      </c>
      <c r="E124" s="116">
        <v>5774640</v>
      </c>
      <c r="F124" s="45">
        <v>5774627</v>
      </c>
      <c r="G124" s="45">
        <v>993573</v>
      </c>
      <c r="H124" s="18"/>
    </row>
    <row r="125" spans="1:244" s="19" customFormat="1" ht="16.5" customHeight="1" x14ac:dyDescent="0.3">
      <c r="A125" s="23"/>
      <c r="B125" s="25" t="s">
        <v>136</v>
      </c>
      <c r="C125" s="116"/>
      <c r="D125" s="116"/>
      <c r="E125" s="116"/>
      <c r="F125" s="45"/>
      <c r="G125" s="45"/>
      <c r="H125" s="18"/>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c r="FH125" s="4"/>
      <c r="FI125" s="4"/>
      <c r="FJ125" s="4"/>
      <c r="FK125" s="4"/>
      <c r="FL125" s="4"/>
      <c r="FM125" s="4"/>
      <c r="FN125" s="4"/>
      <c r="FO125" s="4"/>
      <c r="FP125" s="4"/>
      <c r="FQ125" s="4"/>
      <c r="FR125" s="4"/>
      <c r="FS125" s="4"/>
      <c r="FT125" s="4"/>
      <c r="FU125" s="4"/>
      <c r="FV125" s="4"/>
      <c r="FW125" s="4"/>
      <c r="FX125" s="4"/>
      <c r="FY125" s="4"/>
      <c r="FZ125" s="4"/>
      <c r="GA125" s="4"/>
      <c r="GB125" s="4"/>
      <c r="GC125" s="4"/>
      <c r="GD125" s="4"/>
      <c r="GE125" s="4"/>
      <c r="GF125" s="4"/>
      <c r="GG125" s="4"/>
      <c r="GH125" s="4"/>
      <c r="GI125" s="4"/>
      <c r="GJ125" s="4"/>
      <c r="GK125" s="4"/>
      <c r="GL125" s="4"/>
      <c r="GM125" s="4"/>
      <c r="GN125" s="4"/>
      <c r="GO125" s="4"/>
      <c r="GP125" s="4"/>
      <c r="GQ125" s="4"/>
      <c r="GR125" s="4"/>
      <c r="GS125" s="4"/>
      <c r="GT125" s="4"/>
      <c r="GU125" s="4"/>
      <c r="GV125" s="4"/>
      <c r="GW125" s="4"/>
      <c r="GX125" s="4"/>
      <c r="GY125" s="4"/>
      <c r="GZ125" s="4"/>
      <c r="HA125" s="4"/>
      <c r="HB125" s="4"/>
      <c r="HC125" s="4"/>
      <c r="HD125" s="4"/>
      <c r="HE125" s="4"/>
      <c r="HF125" s="4"/>
      <c r="HG125" s="4"/>
      <c r="HH125" s="4"/>
      <c r="HI125" s="4"/>
      <c r="HJ125" s="4"/>
      <c r="HK125" s="4"/>
      <c r="HL125" s="4"/>
      <c r="HM125" s="4"/>
      <c r="HN125" s="4"/>
      <c r="HO125" s="4"/>
      <c r="HP125" s="4"/>
      <c r="HQ125" s="4"/>
      <c r="HR125" s="4"/>
      <c r="HS125" s="4"/>
      <c r="HT125" s="4"/>
      <c r="HU125" s="4"/>
      <c r="HV125" s="4"/>
      <c r="HW125" s="4"/>
      <c r="HX125" s="4"/>
      <c r="HY125" s="4"/>
      <c r="HZ125" s="4"/>
      <c r="IA125" s="4"/>
      <c r="IB125" s="4"/>
      <c r="IC125" s="4"/>
      <c r="ID125" s="4"/>
      <c r="IE125" s="4"/>
      <c r="IF125" s="4"/>
      <c r="IG125" s="4"/>
      <c r="IH125" s="4"/>
      <c r="II125" s="4"/>
      <c r="IJ125" s="4"/>
    </row>
    <row r="126" spans="1:244" s="19" customFormat="1" ht="16.5" customHeight="1" x14ac:dyDescent="0.3">
      <c r="A126" s="23" t="s">
        <v>176</v>
      </c>
      <c r="B126" s="25" t="s">
        <v>177</v>
      </c>
      <c r="C126" s="116">
        <v>2367000</v>
      </c>
      <c r="D126" s="116">
        <v>2350000</v>
      </c>
      <c r="E126" s="116">
        <v>1320000</v>
      </c>
      <c r="F126" s="119">
        <v>1319992.9099999999</v>
      </c>
      <c r="G126" s="119">
        <v>206673.5</v>
      </c>
      <c r="H126" s="18"/>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row>
    <row r="127" spans="1:244" s="19" customFormat="1" ht="16.5" customHeight="1" x14ac:dyDescent="0.3">
      <c r="A127" s="23"/>
      <c r="B127" s="25" t="s">
        <v>136</v>
      </c>
      <c r="C127" s="116"/>
      <c r="D127" s="116"/>
      <c r="E127" s="116"/>
      <c r="F127" s="119">
        <v>-2757.99</v>
      </c>
      <c r="G127" s="119"/>
      <c r="H127" s="18"/>
      <c r="I127" s="4"/>
    </row>
    <row r="128" spans="1:244" ht="16.5" customHeight="1" x14ac:dyDescent="0.3">
      <c r="A128" s="16" t="s">
        <v>178</v>
      </c>
      <c r="B128" s="20" t="s">
        <v>179</v>
      </c>
      <c r="C128" s="114">
        <f t="shared" ref="C128:G128" si="39">+C129+C133+C135+C139+C145</f>
        <v>39730890</v>
      </c>
      <c r="D128" s="114">
        <f t="shared" si="39"/>
        <v>39602990</v>
      </c>
      <c r="E128" s="114">
        <f t="shared" si="39"/>
        <v>21216610</v>
      </c>
      <c r="F128" s="114">
        <f t="shared" si="39"/>
        <v>20427884.699999999</v>
      </c>
      <c r="G128" s="114">
        <f t="shared" si="39"/>
        <v>3897528.3499999996</v>
      </c>
      <c r="H128" s="18"/>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M128" s="19"/>
      <c r="AN128" s="19"/>
      <c r="AO128" s="19"/>
      <c r="AP128" s="19"/>
      <c r="AQ128" s="19"/>
      <c r="AR128" s="19"/>
      <c r="AS128" s="19"/>
      <c r="AT128" s="19"/>
      <c r="AU128" s="19"/>
      <c r="AV128" s="19"/>
      <c r="AW128" s="19"/>
      <c r="AX128" s="19"/>
      <c r="AY128" s="19"/>
      <c r="AZ128" s="19"/>
      <c r="BA128" s="19"/>
      <c r="BB128" s="19"/>
      <c r="BC128" s="19"/>
      <c r="BD128" s="19"/>
      <c r="BE128" s="19"/>
      <c r="BF128" s="19"/>
      <c r="BG128" s="19"/>
      <c r="BH128" s="19"/>
      <c r="BI128" s="19"/>
      <c r="BJ128" s="19"/>
      <c r="BK128" s="19"/>
      <c r="BL128" s="19"/>
      <c r="BM128" s="19"/>
      <c r="BN128" s="19"/>
      <c r="BO128" s="19"/>
      <c r="BP128" s="19"/>
      <c r="BQ128" s="19"/>
      <c r="BR128" s="19"/>
      <c r="BS128" s="19"/>
      <c r="BT128" s="19"/>
      <c r="BU128" s="19"/>
      <c r="BV128" s="19"/>
      <c r="BW128" s="19"/>
      <c r="BX128" s="19"/>
      <c r="BY128" s="19"/>
      <c r="BZ128" s="19"/>
      <c r="CA128" s="19"/>
      <c r="CB128" s="19"/>
      <c r="CC128" s="19"/>
      <c r="CD128" s="19"/>
      <c r="CE128" s="19"/>
      <c r="CF128" s="19"/>
      <c r="CG128" s="19"/>
      <c r="CH128" s="19"/>
      <c r="CI128" s="19"/>
      <c r="CJ128" s="19"/>
      <c r="CK128" s="19"/>
      <c r="CL128" s="19"/>
      <c r="CM128" s="19"/>
      <c r="CN128" s="19"/>
      <c r="CO128" s="19"/>
      <c r="CP128" s="19"/>
      <c r="CQ128" s="19"/>
      <c r="CR128" s="19"/>
      <c r="CS128" s="19"/>
      <c r="CT128" s="19"/>
      <c r="CU128" s="19"/>
      <c r="CV128" s="19"/>
      <c r="CW128" s="19"/>
      <c r="CX128" s="19"/>
      <c r="CY128" s="19"/>
      <c r="CZ128" s="19"/>
      <c r="DA128" s="19"/>
      <c r="DB128" s="19"/>
      <c r="DC128" s="19"/>
      <c r="DD128" s="19"/>
      <c r="DE128" s="19"/>
      <c r="DF128" s="19"/>
      <c r="DG128" s="19"/>
      <c r="DH128" s="19"/>
      <c r="DI128" s="19"/>
      <c r="DJ128" s="19"/>
      <c r="DK128" s="19"/>
      <c r="DL128" s="19"/>
      <c r="DM128" s="19"/>
      <c r="DN128" s="19"/>
      <c r="DO128" s="19"/>
      <c r="DP128" s="19"/>
      <c r="DQ128" s="19"/>
      <c r="DR128" s="19"/>
      <c r="DS128" s="19"/>
      <c r="DT128" s="19"/>
      <c r="DU128" s="19"/>
      <c r="DV128" s="19"/>
      <c r="DW128" s="19"/>
      <c r="DX128" s="19"/>
      <c r="DY128" s="19"/>
      <c r="DZ128" s="19"/>
      <c r="EA128" s="19"/>
      <c r="EB128" s="19"/>
      <c r="EC128" s="19"/>
      <c r="ED128" s="19"/>
      <c r="EE128" s="19"/>
      <c r="EF128" s="19"/>
      <c r="EG128" s="19"/>
      <c r="EH128" s="19"/>
      <c r="EI128" s="19"/>
      <c r="EJ128" s="19"/>
      <c r="EK128" s="19"/>
      <c r="EL128" s="19"/>
      <c r="EM128" s="19"/>
      <c r="EN128" s="19"/>
      <c r="EO128" s="19"/>
      <c r="EP128" s="19"/>
      <c r="EQ128" s="19"/>
      <c r="ER128" s="19"/>
      <c r="ES128" s="19"/>
      <c r="ET128" s="19"/>
      <c r="EU128" s="19"/>
      <c r="EV128" s="19"/>
      <c r="EW128" s="19"/>
      <c r="EX128" s="19"/>
      <c r="EY128" s="19"/>
      <c r="EZ128" s="19"/>
      <c r="FA128" s="19"/>
      <c r="FB128" s="19"/>
      <c r="FC128" s="19"/>
      <c r="FD128" s="19"/>
      <c r="FE128" s="19"/>
      <c r="FF128" s="19"/>
      <c r="FG128" s="19"/>
      <c r="FH128" s="19"/>
      <c r="FI128" s="19"/>
      <c r="FJ128" s="19"/>
      <c r="FK128" s="19"/>
      <c r="FL128" s="19"/>
      <c r="FM128" s="19"/>
      <c r="FN128" s="19"/>
      <c r="FO128" s="19"/>
      <c r="FP128" s="19"/>
      <c r="FQ128" s="19"/>
      <c r="FR128" s="19"/>
      <c r="FS128" s="19"/>
      <c r="FT128" s="19"/>
      <c r="FU128" s="19"/>
      <c r="FV128" s="19"/>
      <c r="FW128" s="19"/>
      <c r="FX128" s="19"/>
      <c r="FY128" s="19"/>
      <c r="FZ128" s="19"/>
      <c r="GA128" s="19"/>
      <c r="GB128" s="19"/>
      <c r="GC128" s="19"/>
      <c r="GD128" s="19"/>
      <c r="GE128" s="19"/>
      <c r="GF128" s="19"/>
      <c r="GG128" s="19"/>
      <c r="GH128" s="19"/>
      <c r="GI128" s="19"/>
      <c r="GJ128" s="19"/>
      <c r="GK128" s="19"/>
      <c r="GL128" s="19"/>
      <c r="GM128" s="19"/>
      <c r="GN128" s="19"/>
      <c r="GO128" s="19"/>
      <c r="GP128" s="19"/>
      <c r="GQ128" s="19"/>
      <c r="GR128" s="19"/>
      <c r="GS128" s="19"/>
      <c r="GT128" s="19"/>
      <c r="GU128" s="19"/>
      <c r="GV128" s="19"/>
      <c r="GW128" s="19"/>
      <c r="GX128" s="19"/>
      <c r="GY128" s="19"/>
      <c r="GZ128" s="19"/>
      <c r="HA128" s="19"/>
      <c r="HB128" s="19"/>
      <c r="HC128" s="19"/>
      <c r="HD128" s="19"/>
      <c r="HE128" s="19"/>
      <c r="HF128" s="19"/>
      <c r="HG128" s="19"/>
      <c r="HH128" s="19"/>
      <c r="HI128" s="19"/>
      <c r="HJ128" s="19"/>
      <c r="HK128" s="19"/>
      <c r="HL128" s="19"/>
      <c r="HM128" s="19"/>
      <c r="HN128" s="19"/>
      <c r="HO128" s="19"/>
      <c r="HP128" s="19"/>
      <c r="HQ128" s="19"/>
      <c r="HR128" s="19"/>
      <c r="HS128" s="19"/>
      <c r="HT128" s="19"/>
      <c r="HU128" s="19"/>
      <c r="HV128" s="19"/>
      <c r="HW128" s="19"/>
      <c r="HX128" s="19"/>
      <c r="HY128" s="19"/>
      <c r="HZ128" s="19"/>
      <c r="IA128" s="19"/>
      <c r="IB128" s="19"/>
      <c r="IC128" s="19"/>
      <c r="ID128" s="19"/>
      <c r="IE128" s="19"/>
      <c r="IF128" s="19"/>
      <c r="IG128" s="19"/>
      <c r="IH128" s="19"/>
      <c r="II128" s="19"/>
      <c r="IJ128" s="19"/>
    </row>
    <row r="129" spans="1:244" ht="16.5" customHeight="1" x14ac:dyDescent="0.3">
      <c r="A129" s="16" t="s">
        <v>180</v>
      </c>
      <c r="B129" s="20" t="s">
        <v>181</v>
      </c>
      <c r="C129" s="113">
        <f t="shared" ref="C129:G129" si="40">+C130+C131</f>
        <v>24944000</v>
      </c>
      <c r="D129" s="113">
        <f t="shared" si="40"/>
        <v>24872170</v>
      </c>
      <c r="E129" s="113">
        <f t="shared" si="40"/>
        <v>13618630</v>
      </c>
      <c r="F129" s="113">
        <f t="shared" si="40"/>
        <v>12918741.710000001</v>
      </c>
      <c r="G129" s="113">
        <f t="shared" si="40"/>
        <v>2409800.56</v>
      </c>
      <c r="H129" s="18"/>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c r="AT129" s="19"/>
      <c r="AU129" s="19"/>
      <c r="AV129" s="19"/>
      <c r="AW129" s="19"/>
      <c r="AX129" s="19"/>
      <c r="AY129" s="19"/>
      <c r="AZ129" s="19"/>
      <c r="BA129" s="19"/>
      <c r="BB129" s="19"/>
      <c r="BC129" s="19"/>
      <c r="BD129" s="19"/>
      <c r="BE129" s="19"/>
      <c r="BF129" s="19"/>
      <c r="BG129" s="19"/>
      <c r="BH129" s="19"/>
      <c r="BI129" s="19"/>
      <c r="BJ129" s="19"/>
      <c r="BK129" s="19"/>
      <c r="BL129" s="19"/>
      <c r="BM129" s="19"/>
      <c r="BN129" s="19"/>
      <c r="BO129" s="19"/>
      <c r="BP129" s="19"/>
      <c r="BQ129" s="19"/>
      <c r="BR129" s="19"/>
      <c r="BS129" s="19"/>
      <c r="BT129" s="19"/>
      <c r="BU129" s="19"/>
      <c r="BV129" s="19"/>
      <c r="BW129" s="19"/>
      <c r="BX129" s="19"/>
      <c r="BY129" s="19"/>
      <c r="BZ129" s="19"/>
      <c r="CA129" s="19"/>
      <c r="CB129" s="19"/>
      <c r="CC129" s="19"/>
      <c r="CD129" s="19"/>
      <c r="CE129" s="19"/>
      <c r="CF129" s="19"/>
      <c r="CG129" s="19"/>
      <c r="CH129" s="19"/>
      <c r="CI129" s="19"/>
      <c r="CJ129" s="19"/>
      <c r="CK129" s="19"/>
      <c r="CL129" s="19"/>
      <c r="CM129" s="19"/>
      <c r="CN129" s="19"/>
      <c r="CO129" s="19"/>
      <c r="CP129" s="19"/>
      <c r="CQ129" s="19"/>
      <c r="CR129" s="19"/>
      <c r="CS129" s="19"/>
      <c r="CT129" s="19"/>
      <c r="CU129" s="19"/>
      <c r="CV129" s="19"/>
      <c r="CW129" s="19"/>
      <c r="CX129" s="19"/>
      <c r="CY129" s="19"/>
      <c r="CZ129" s="19"/>
      <c r="DA129" s="19"/>
      <c r="DB129" s="19"/>
      <c r="DC129" s="19"/>
      <c r="DD129" s="19"/>
      <c r="DE129" s="19"/>
      <c r="DF129" s="19"/>
      <c r="DG129" s="19"/>
      <c r="DH129" s="19"/>
      <c r="DI129" s="19"/>
      <c r="DJ129" s="19"/>
      <c r="DK129" s="19"/>
      <c r="DL129" s="19"/>
      <c r="DM129" s="19"/>
      <c r="DN129" s="19"/>
      <c r="DO129" s="19"/>
      <c r="DP129" s="19"/>
      <c r="DQ129" s="19"/>
      <c r="DR129" s="19"/>
      <c r="DS129" s="19"/>
      <c r="DT129" s="19"/>
      <c r="DU129" s="19"/>
      <c r="DV129" s="19"/>
      <c r="DW129" s="19"/>
      <c r="DX129" s="19"/>
      <c r="DY129" s="19"/>
      <c r="DZ129" s="19"/>
      <c r="EA129" s="19"/>
      <c r="EB129" s="19"/>
      <c r="EC129" s="19"/>
      <c r="ED129" s="19"/>
      <c r="EE129" s="19"/>
      <c r="EF129" s="19"/>
      <c r="EG129" s="19"/>
      <c r="EH129" s="19"/>
      <c r="EI129" s="19"/>
      <c r="EJ129" s="19"/>
      <c r="EK129" s="19"/>
      <c r="EL129" s="19"/>
      <c r="EM129" s="19"/>
      <c r="EN129" s="19"/>
      <c r="EO129" s="19"/>
      <c r="EP129" s="19"/>
      <c r="EQ129" s="19"/>
      <c r="ER129" s="19"/>
      <c r="ES129" s="19"/>
      <c r="ET129" s="19"/>
      <c r="EU129" s="19"/>
      <c r="EV129" s="19"/>
      <c r="EW129" s="19"/>
      <c r="EX129" s="19"/>
      <c r="EY129" s="19"/>
      <c r="EZ129" s="19"/>
      <c r="FA129" s="19"/>
      <c r="FB129" s="19"/>
      <c r="FC129" s="19"/>
      <c r="FD129" s="19"/>
      <c r="FE129" s="19"/>
      <c r="FF129" s="19"/>
      <c r="FG129" s="19"/>
      <c r="FH129" s="19"/>
      <c r="FI129" s="19"/>
      <c r="FJ129" s="19"/>
      <c r="FK129" s="19"/>
      <c r="FL129" s="19"/>
      <c r="FM129" s="19"/>
      <c r="FN129" s="19"/>
      <c r="FO129" s="19"/>
      <c r="FP129" s="19"/>
      <c r="FQ129" s="19"/>
      <c r="FR129" s="19"/>
      <c r="FS129" s="19"/>
      <c r="FT129" s="19"/>
      <c r="FU129" s="19"/>
      <c r="FV129" s="19"/>
      <c r="FW129" s="19"/>
      <c r="FX129" s="19"/>
      <c r="FY129" s="19"/>
      <c r="FZ129" s="19"/>
      <c r="GA129" s="19"/>
      <c r="GB129" s="19"/>
      <c r="GC129" s="19"/>
      <c r="GD129" s="19"/>
      <c r="GE129" s="19"/>
      <c r="GF129" s="19"/>
      <c r="GG129" s="19"/>
      <c r="GH129" s="19"/>
      <c r="GI129" s="19"/>
      <c r="GJ129" s="19"/>
      <c r="GK129" s="19"/>
      <c r="GL129" s="19"/>
      <c r="GM129" s="19"/>
      <c r="GN129" s="19"/>
      <c r="GO129" s="19"/>
      <c r="GP129" s="19"/>
      <c r="GQ129" s="19"/>
      <c r="GR129" s="19"/>
      <c r="GS129" s="19"/>
      <c r="GT129" s="19"/>
      <c r="GU129" s="19"/>
      <c r="GV129" s="19"/>
      <c r="GW129" s="19"/>
      <c r="GX129" s="19"/>
      <c r="GY129" s="19"/>
      <c r="GZ129" s="19"/>
      <c r="HA129" s="19"/>
      <c r="HB129" s="19"/>
      <c r="HC129" s="19"/>
      <c r="HD129" s="19"/>
      <c r="HE129" s="19"/>
      <c r="HF129" s="19"/>
      <c r="HG129" s="19"/>
      <c r="HH129" s="19"/>
      <c r="HI129" s="19"/>
      <c r="HJ129" s="19"/>
      <c r="HK129" s="19"/>
      <c r="HL129" s="19"/>
      <c r="HM129" s="19"/>
      <c r="HN129" s="19"/>
      <c r="HO129" s="19"/>
      <c r="HP129" s="19"/>
      <c r="HQ129" s="19"/>
      <c r="HR129" s="19"/>
      <c r="HS129" s="19"/>
      <c r="HT129" s="19"/>
      <c r="HU129" s="19"/>
      <c r="HV129" s="19"/>
      <c r="HW129" s="19"/>
      <c r="HX129" s="19"/>
      <c r="HY129" s="19"/>
      <c r="HZ129" s="19"/>
      <c r="IA129" s="19"/>
      <c r="IB129" s="19"/>
      <c r="IC129" s="19"/>
      <c r="ID129" s="19"/>
      <c r="IE129" s="19"/>
      <c r="IF129" s="19"/>
      <c r="IG129" s="19"/>
      <c r="IH129" s="19"/>
      <c r="II129" s="19"/>
      <c r="IJ129" s="19"/>
    </row>
    <row r="130" spans="1:244" s="19" customFormat="1" ht="16.5" customHeight="1" x14ac:dyDescent="0.3">
      <c r="A130" s="23"/>
      <c r="B130" s="42" t="s">
        <v>182</v>
      </c>
      <c r="C130" s="116">
        <v>24437000</v>
      </c>
      <c r="D130" s="116">
        <v>24355000</v>
      </c>
      <c r="E130" s="116">
        <v>13101460</v>
      </c>
      <c r="F130" s="45">
        <v>12401571.75</v>
      </c>
      <c r="G130" s="45">
        <v>2409800.56</v>
      </c>
      <c r="H130" s="18"/>
    </row>
    <row r="131" spans="1:244" s="19" customFormat="1" ht="16.5" customHeight="1" x14ac:dyDescent="0.3">
      <c r="A131" s="23"/>
      <c r="B131" s="42" t="s">
        <v>183</v>
      </c>
      <c r="C131" s="116">
        <v>507000</v>
      </c>
      <c r="D131" s="116">
        <v>517170</v>
      </c>
      <c r="E131" s="116">
        <v>517170</v>
      </c>
      <c r="F131" s="24">
        <v>517169.96</v>
      </c>
      <c r="G131" s="24"/>
      <c r="H131" s="18"/>
    </row>
    <row r="132" spans="1:244" s="19" customFormat="1" ht="16.5" customHeight="1" x14ac:dyDescent="0.3">
      <c r="A132" s="23"/>
      <c r="B132" s="25" t="s">
        <v>136</v>
      </c>
      <c r="C132" s="116"/>
      <c r="D132" s="116"/>
      <c r="E132" s="116"/>
      <c r="F132" s="24">
        <v>-12.43</v>
      </c>
      <c r="G132" s="24"/>
      <c r="H132" s="18"/>
    </row>
    <row r="133" spans="1:244" s="19" customFormat="1" ht="16.5" customHeight="1" x14ac:dyDescent="0.3">
      <c r="A133" s="23" t="s">
        <v>184</v>
      </c>
      <c r="B133" s="43" t="s">
        <v>185</v>
      </c>
      <c r="C133" s="116">
        <v>8348000</v>
      </c>
      <c r="D133" s="116">
        <v>8293000</v>
      </c>
      <c r="E133" s="115">
        <v>4342360</v>
      </c>
      <c r="F133" s="115">
        <v>4342301.4800000004</v>
      </c>
      <c r="G133" s="115">
        <v>895533.69</v>
      </c>
      <c r="H133" s="18"/>
    </row>
    <row r="134" spans="1:244" s="19" customFormat="1" ht="16.5" customHeight="1" x14ac:dyDescent="0.3">
      <c r="A134" s="23"/>
      <c r="B134" s="25" t="s">
        <v>136</v>
      </c>
      <c r="C134" s="116"/>
      <c r="D134" s="116"/>
      <c r="E134" s="116"/>
      <c r="F134" s="24"/>
      <c r="G134" s="24"/>
      <c r="H134" s="18"/>
    </row>
    <row r="135" spans="1:244" s="19" customFormat="1" ht="16.5" customHeight="1" x14ac:dyDescent="0.3">
      <c r="A135" s="16" t="s">
        <v>186</v>
      </c>
      <c r="B135" s="44" t="s">
        <v>187</v>
      </c>
      <c r="C135" s="115">
        <f t="shared" ref="C135:G135" si="41">+C136+C137</f>
        <v>802000</v>
      </c>
      <c r="D135" s="115">
        <f t="shared" si="41"/>
        <v>790000</v>
      </c>
      <c r="E135" s="115">
        <f t="shared" si="41"/>
        <v>378300</v>
      </c>
      <c r="F135" s="115">
        <f t="shared" si="41"/>
        <v>370133.2</v>
      </c>
      <c r="G135" s="115">
        <f t="shared" si="41"/>
        <v>71231.8</v>
      </c>
      <c r="H135" s="18"/>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row>
    <row r="136" spans="1:244" s="19" customFormat="1" ht="16.5" customHeight="1" x14ac:dyDescent="0.3">
      <c r="A136" s="23"/>
      <c r="B136" s="42" t="s">
        <v>182</v>
      </c>
      <c r="C136" s="116">
        <v>802000</v>
      </c>
      <c r="D136" s="116">
        <v>790000</v>
      </c>
      <c r="E136" s="116">
        <v>378300</v>
      </c>
      <c r="F136" s="45">
        <v>370133.2</v>
      </c>
      <c r="G136" s="45">
        <v>71231.8</v>
      </c>
      <c r="H136" s="18"/>
      <c r="I136" s="4"/>
      <c r="J136" s="45"/>
      <c r="K136" s="45"/>
      <c r="L136" s="45"/>
      <c r="M136" s="45"/>
      <c r="N136" s="45"/>
      <c r="O136" s="45"/>
      <c r="P136" s="45"/>
      <c r="Q136" s="45"/>
      <c r="R136" s="45"/>
      <c r="S136" s="45"/>
      <c r="T136" s="45"/>
      <c r="U136" s="45"/>
      <c r="V136" s="45"/>
      <c r="W136" s="45"/>
      <c r="X136" s="45"/>
      <c r="Y136" s="45"/>
      <c r="Z136" s="45"/>
      <c r="AA136" s="45"/>
      <c r="AB136" s="45"/>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4"/>
      <c r="HW136" s="4"/>
      <c r="HX136" s="4"/>
      <c r="HY136" s="4"/>
      <c r="HZ136" s="4"/>
      <c r="IA136" s="4"/>
      <c r="IB136" s="4"/>
      <c r="IC136" s="4"/>
      <c r="ID136" s="4"/>
      <c r="IE136" s="4"/>
      <c r="IF136" s="4"/>
      <c r="IG136" s="4"/>
      <c r="IH136" s="4"/>
      <c r="II136" s="4"/>
      <c r="IJ136" s="4"/>
    </row>
    <row r="137" spans="1:244" s="19" customFormat="1" ht="16.5" customHeight="1" x14ac:dyDescent="0.3">
      <c r="A137" s="23"/>
      <c r="B137" s="42" t="s">
        <v>188</v>
      </c>
      <c r="C137" s="116"/>
      <c r="D137" s="116"/>
      <c r="E137" s="116"/>
      <c r="F137" s="45"/>
      <c r="G137" s="45"/>
      <c r="H137" s="18"/>
      <c r="I137" s="45"/>
      <c r="J137" s="5"/>
      <c r="K137" s="5"/>
      <c r="L137" s="5"/>
      <c r="M137" s="5"/>
      <c r="N137" s="5"/>
      <c r="O137" s="5"/>
      <c r="P137" s="5"/>
      <c r="Q137" s="5"/>
      <c r="R137" s="5"/>
      <c r="S137" s="5"/>
      <c r="T137" s="5"/>
      <c r="U137" s="5"/>
      <c r="V137" s="5"/>
      <c r="W137" s="5"/>
      <c r="X137" s="5"/>
      <c r="Y137" s="5"/>
      <c r="Z137" s="5"/>
      <c r="AA137" s="5"/>
      <c r="AB137" s="5"/>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c r="DN137" s="4"/>
      <c r="DO137" s="4"/>
      <c r="DP137" s="4"/>
      <c r="DQ137" s="4"/>
      <c r="DR137" s="4"/>
      <c r="DS137" s="4"/>
      <c r="DT137" s="4"/>
      <c r="DU137" s="4"/>
      <c r="DV137" s="4"/>
      <c r="DW137" s="4"/>
      <c r="DX137" s="4"/>
      <c r="DY137" s="4"/>
      <c r="DZ137" s="4"/>
      <c r="EA137" s="4"/>
      <c r="EB137" s="4"/>
      <c r="EC137" s="4"/>
      <c r="ED137" s="4"/>
      <c r="EE137" s="4"/>
      <c r="EF137" s="4"/>
      <c r="EG137" s="4"/>
      <c r="EH137" s="4"/>
      <c r="EI137" s="4"/>
      <c r="EJ137" s="4"/>
      <c r="EK137" s="4"/>
      <c r="EL137" s="4"/>
      <c r="EM137" s="4"/>
      <c r="EN137" s="4"/>
      <c r="EO137" s="4"/>
      <c r="EP137" s="4"/>
      <c r="EQ137" s="4"/>
      <c r="ER137" s="4"/>
      <c r="ES137" s="4"/>
      <c r="ET137" s="4"/>
      <c r="EU137" s="4"/>
      <c r="EV137" s="4"/>
      <c r="EW137" s="4"/>
      <c r="EX137" s="4"/>
      <c r="EY137" s="4"/>
      <c r="EZ137" s="4"/>
      <c r="FA137" s="4"/>
      <c r="FB137" s="4"/>
      <c r="FC137" s="4"/>
      <c r="FD137" s="4"/>
      <c r="FE137" s="4"/>
      <c r="FF137" s="4"/>
      <c r="FG137" s="4"/>
      <c r="FH137" s="4"/>
      <c r="FI137" s="4"/>
      <c r="FJ137" s="4"/>
      <c r="FK137" s="4"/>
      <c r="FL137" s="4"/>
      <c r="FM137" s="4"/>
      <c r="FN137" s="4"/>
      <c r="FO137" s="4"/>
      <c r="FP137" s="4"/>
      <c r="FQ137" s="4"/>
      <c r="FR137" s="4"/>
      <c r="FS137" s="4"/>
      <c r="FT137" s="4"/>
      <c r="FU137" s="4"/>
      <c r="FV137" s="4"/>
      <c r="FW137" s="4"/>
      <c r="FX137" s="4"/>
      <c r="FY137" s="4"/>
      <c r="FZ137" s="4"/>
      <c r="GA137" s="4"/>
      <c r="GB137" s="4"/>
      <c r="GC137" s="4"/>
      <c r="GD137" s="4"/>
      <c r="GE137" s="4"/>
      <c r="GF137" s="4"/>
      <c r="GG137" s="4"/>
      <c r="GH137" s="4"/>
      <c r="GI137" s="4"/>
      <c r="GJ137" s="4"/>
      <c r="GK137" s="4"/>
      <c r="GL137" s="4"/>
      <c r="GM137" s="4"/>
      <c r="GN137" s="4"/>
      <c r="GO137" s="4"/>
      <c r="GP137" s="4"/>
      <c r="GQ137" s="4"/>
      <c r="GR137" s="4"/>
      <c r="GS137" s="4"/>
      <c r="GT137" s="4"/>
      <c r="GU137" s="4"/>
      <c r="GV137" s="4"/>
      <c r="GW137" s="4"/>
      <c r="GX137" s="4"/>
      <c r="GY137" s="4"/>
      <c r="GZ137" s="4"/>
      <c r="HA137" s="4"/>
      <c r="HB137" s="4"/>
      <c r="HC137" s="4"/>
      <c r="HD137" s="4"/>
      <c r="HE137" s="4"/>
      <c r="HF137" s="4"/>
      <c r="HG137" s="4"/>
      <c r="HH137" s="4"/>
      <c r="HI137" s="4"/>
      <c r="HJ137" s="4"/>
      <c r="HK137" s="4"/>
      <c r="HL137" s="4"/>
      <c r="HM137" s="4"/>
      <c r="HN137" s="4"/>
      <c r="HO137" s="4"/>
      <c r="HP137" s="4"/>
      <c r="HQ137" s="4"/>
      <c r="HR137" s="4"/>
      <c r="HS137" s="4"/>
      <c r="HT137" s="4"/>
      <c r="HU137" s="4"/>
      <c r="HV137" s="4"/>
      <c r="HW137" s="4"/>
      <c r="HX137" s="4"/>
      <c r="HY137" s="4"/>
      <c r="HZ137" s="4"/>
      <c r="IA137" s="4"/>
      <c r="IB137" s="4"/>
      <c r="IC137" s="4"/>
      <c r="ID137" s="4"/>
      <c r="IE137" s="4"/>
      <c r="IF137" s="4"/>
      <c r="IG137" s="4"/>
      <c r="IH137" s="4"/>
      <c r="II137" s="4"/>
      <c r="IJ137" s="4"/>
    </row>
    <row r="138" spans="1:244" ht="16.5" customHeight="1" x14ac:dyDescent="0.3">
      <c r="A138" s="23"/>
      <c r="B138" s="25" t="s">
        <v>136</v>
      </c>
      <c r="C138" s="116"/>
      <c r="D138" s="116"/>
      <c r="E138" s="116"/>
      <c r="F138" s="45"/>
      <c r="G138" s="45"/>
      <c r="H138" s="18"/>
      <c r="I138" s="5"/>
    </row>
    <row r="139" spans="1:244" ht="16.5" customHeight="1" x14ac:dyDescent="0.3">
      <c r="A139" s="16" t="s">
        <v>189</v>
      </c>
      <c r="B139" s="44" t="s">
        <v>190</v>
      </c>
      <c r="C139" s="113">
        <f t="shared" ref="C139:G139" si="42">+C140+C141+C142+C143</f>
        <v>4304890</v>
      </c>
      <c r="D139" s="113">
        <f t="shared" si="42"/>
        <v>4313820</v>
      </c>
      <c r="E139" s="113">
        <f t="shared" si="42"/>
        <v>2236390</v>
      </c>
      <c r="F139" s="113">
        <f t="shared" si="42"/>
        <v>2210189.02</v>
      </c>
      <c r="G139" s="113">
        <f t="shared" si="42"/>
        <v>414920.8</v>
      </c>
      <c r="H139" s="18"/>
    </row>
    <row r="140" spans="1:244" x14ac:dyDescent="0.3">
      <c r="A140" s="23"/>
      <c r="B140" s="24" t="s">
        <v>191</v>
      </c>
      <c r="C140" s="116">
        <v>4293000</v>
      </c>
      <c r="D140" s="116">
        <v>4301000</v>
      </c>
      <c r="E140" s="116">
        <v>2228470</v>
      </c>
      <c r="F140" s="45">
        <v>2202489.02</v>
      </c>
      <c r="G140" s="45">
        <v>413553.8</v>
      </c>
      <c r="H140" s="18"/>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19"/>
      <c r="AG140" s="19"/>
      <c r="AH140" s="19"/>
      <c r="AI140" s="19"/>
      <c r="AJ140" s="19"/>
      <c r="AK140" s="19"/>
      <c r="AL140" s="19"/>
      <c r="AM140" s="19"/>
      <c r="AN140" s="19"/>
      <c r="AO140" s="19"/>
      <c r="AP140" s="19"/>
      <c r="AQ140" s="19"/>
      <c r="AR140" s="19"/>
      <c r="AS140" s="19"/>
      <c r="AT140" s="19"/>
      <c r="AU140" s="19"/>
      <c r="AV140" s="19"/>
      <c r="AW140" s="19"/>
      <c r="AX140" s="19"/>
      <c r="AY140" s="19"/>
      <c r="AZ140" s="19"/>
      <c r="BA140" s="19"/>
      <c r="BB140" s="19"/>
      <c r="BC140" s="19"/>
      <c r="BD140" s="19"/>
      <c r="BE140" s="19"/>
      <c r="BF140" s="19"/>
      <c r="BG140" s="19"/>
      <c r="BH140" s="19"/>
      <c r="BI140" s="19"/>
      <c r="BJ140" s="19"/>
      <c r="BK140" s="19"/>
      <c r="BL140" s="19"/>
      <c r="BM140" s="19"/>
      <c r="BN140" s="19"/>
      <c r="BO140" s="19"/>
      <c r="BP140" s="19"/>
      <c r="BQ140" s="19"/>
      <c r="BR140" s="19"/>
      <c r="BS140" s="19"/>
      <c r="BT140" s="19"/>
      <c r="BU140" s="19"/>
      <c r="BV140" s="19"/>
      <c r="BW140" s="19"/>
      <c r="BX140" s="19"/>
      <c r="BY140" s="19"/>
      <c r="BZ140" s="19"/>
      <c r="CA140" s="19"/>
      <c r="CB140" s="19"/>
      <c r="CC140" s="19"/>
      <c r="CD140" s="19"/>
      <c r="CE140" s="19"/>
      <c r="CF140" s="19"/>
      <c r="CG140" s="19"/>
      <c r="CH140" s="19"/>
      <c r="CI140" s="19"/>
      <c r="CJ140" s="19"/>
      <c r="CK140" s="19"/>
      <c r="CL140" s="19"/>
      <c r="CM140" s="19"/>
      <c r="CN140" s="19"/>
      <c r="CO140" s="19"/>
      <c r="CP140" s="19"/>
      <c r="CQ140" s="19"/>
      <c r="CR140" s="19"/>
      <c r="CS140" s="19"/>
      <c r="CT140" s="19"/>
      <c r="CU140" s="19"/>
      <c r="CV140" s="19"/>
      <c r="CW140" s="19"/>
      <c r="CX140" s="19"/>
      <c r="CY140" s="19"/>
      <c r="CZ140" s="19"/>
      <c r="DA140" s="19"/>
      <c r="DB140" s="19"/>
      <c r="DC140" s="19"/>
      <c r="DD140" s="19"/>
      <c r="DE140" s="19"/>
      <c r="DF140" s="19"/>
      <c r="DG140" s="19"/>
      <c r="DH140" s="19"/>
      <c r="DI140" s="19"/>
      <c r="DJ140" s="19"/>
      <c r="DK140" s="19"/>
      <c r="DL140" s="19"/>
      <c r="DM140" s="19"/>
      <c r="DN140" s="19"/>
      <c r="DO140" s="19"/>
      <c r="DP140" s="19"/>
      <c r="DQ140" s="19"/>
      <c r="DR140" s="19"/>
      <c r="DS140" s="19"/>
      <c r="DT140" s="19"/>
      <c r="DU140" s="19"/>
      <c r="DV140" s="19"/>
      <c r="DW140" s="19"/>
      <c r="DX140" s="19"/>
      <c r="DY140" s="19"/>
      <c r="DZ140" s="19"/>
      <c r="EA140" s="19"/>
      <c r="EB140" s="19"/>
      <c r="EC140" s="19"/>
      <c r="ED140" s="19"/>
      <c r="EE140" s="19"/>
      <c r="EF140" s="19"/>
      <c r="EG140" s="19"/>
      <c r="EH140" s="19"/>
      <c r="EI140" s="19"/>
      <c r="EJ140" s="19"/>
      <c r="EK140" s="19"/>
      <c r="EL140" s="19"/>
      <c r="EM140" s="19"/>
      <c r="EN140" s="19"/>
      <c r="EO140" s="19"/>
      <c r="EP140" s="19"/>
      <c r="EQ140" s="19"/>
      <c r="ER140" s="19"/>
      <c r="ES140" s="19"/>
      <c r="ET140" s="19"/>
      <c r="EU140" s="19"/>
      <c r="EV140" s="19"/>
      <c r="EW140" s="19"/>
      <c r="EX140" s="19"/>
      <c r="EY140" s="19"/>
      <c r="EZ140" s="19"/>
      <c r="FA140" s="19"/>
      <c r="FB140" s="19"/>
      <c r="FC140" s="19"/>
      <c r="FD140" s="19"/>
      <c r="FE140" s="19"/>
      <c r="FF140" s="19"/>
      <c r="FG140" s="19"/>
      <c r="FH140" s="19"/>
      <c r="FI140" s="19"/>
      <c r="FJ140" s="19"/>
      <c r="FK140" s="19"/>
      <c r="FL140" s="19"/>
      <c r="FM140" s="19"/>
      <c r="FN140" s="19"/>
      <c r="FO140" s="19"/>
      <c r="FP140" s="19"/>
      <c r="FQ140" s="19"/>
      <c r="FR140" s="19"/>
      <c r="FS140" s="19"/>
      <c r="FT140" s="19"/>
      <c r="FU140" s="19"/>
      <c r="FV140" s="19"/>
      <c r="FW140" s="19"/>
      <c r="FX140" s="19"/>
      <c r="FY140" s="19"/>
      <c r="FZ140" s="19"/>
      <c r="GA140" s="19"/>
      <c r="GB140" s="19"/>
      <c r="GC140" s="19"/>
      <c r="GD140" s="19"/>
      <c r="GE140" s="19"/>
      <c r="GF140" s="19"/>
      <c r="GG140" s="19"/>
      <c r="GH140" s="19"/>
      <c r="GI140" s="19"/>
      <c r="GJ140" s="19"/>
      <c r="GK140" s="19"/>
      <c r="GL140" s="19"/>
      <c r="GM140" s="19"/>
      <c r="GN140" s="19"/>
      <c r="GO140" s="19"/>
      <c r="GP140" s="19"/>
      <c r="GQ140" s="19"/>
      <c r="GR140" s="19"/>
      <c r="GS140" s="19"/>
      <c r="GT140" s="19"/>
      <c r="GU140" s="19"/>
      <c r="GV140" s="19"/>
      <c r="GW140" s="19"/>
      <c r="GX140" s="19"/>
      <c r="GY140" s="19"/>
      <c r="GZ140" s="19"/>
      <c r="HA140" s="19"/>
      <c r="HB140" s="19"/>
      <c r="HC140" s="19"/>
      <c r="HD140" s="19"/>
      <c r="HE140" s="19"/>
      <c r="HF140" s="19"/>
      <c r="HG140" s="19"/>
      <c r="HH140" s="19"/>
      <c r="HI140" s="19"/>
      <c r="HJ140" s="19"/>
      <c r="HK140" s="19"/>
      <c r="HL140" s="19"/>
      <c r="HM140" s="19"/>
      <c r="HN140" s="19"/>
      <c r="HO140" s="19"/>
      <c r="HP140" s="19"/>
      <c r="HQ140" s="19"/>
      <c r="HR140" s="19"/>
      <c r="HS140" s="19"/>
      <c r="HT140" s="19"/>
      <c r="HU140" s="19"/>
      <c r="HV140" s="19"/>
      <c r="HW140" s="19"/>
      <c r="HX140" s="19"/>
      <c r="HY140" s="19"/>
      <c r="HZ140" s="19"/>
      <c r="IA140" s="19"/>
      <c r="IB140" s="19"/>
      <c r="IC140" s="19"/>
      <c r="ID140" s="19"/>
      <c r="IE140" s="19"/>
      <c r="IF140" s="19"/>
      <c r="IG140" s="19"/>
      <c r="IH140" s="19"/>
      <c r="II140" s="19"/>
      <c r="IJ140" s="19"/>
    </row>
    <row r="141" spans="1:244" ht="30" x14ac:dyDescent="0.3">
      <c r="A141" s="23"/>
      <c r="B141" s="24" t="s">
        <v>192</v>
      </c>
      <c r="C141" s="116"/>
      <c r="D141" s="116"/>
      <c r="E141" s="116"/>
      <c r="F141" s="45"/>
      <c r="G141" s="45"/>
      <c r="H141" s="18"/>
      <c r="I141" s="19"/>
    </row>
    <row r="142" spans="1:244" ht="30" x14ac:dyDescent="0.3">
      <c r="A142" s="23"/>
      <c r="B142" s="24" t="s">
        <v>193</v>
      </c>
      <c r="C142" s="116">
        <v>11890</v>
      </c>
      <c r="D142" s="116">
        <v>12820</v>
      </c>
      <c r="E142" s="116">
        <v>7920</v>
      </c>
      <c r="F142" s="45">
        <v>7700</v>
      </c>
      <c r="G142" s="45">
        <v>1367</v>
      </c>
      <c r="H142" s="18"/>
    </row>
    <row r="143" spans="1:244" s="19" customFormat="1" ht="30" x14ac:dyDescent="0.3">
      <c r="A143" s="23"/>
      <c r="B143" s="24" t="s">
        <v>194</v>
      </c>
      <c r="C143" s="116"/>
      <c r="D143" s="116"/>
      <c r="E143" s="116"/>
      <c r="F143" s="45"/>
      <c r="G143" s="45"/>
      <c r="H143" s="18"/>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c r="DZ143" s="4"/>
      <c r="EA143" s="4"/>
      <c r="EB143" s="4"/>
      <c r="EC143" s="4"/>
      <c r="ED143" s="4"/>
      <c r="EE143" s="4"/>
      <c r="EF143" s="4"/>
      <c r="EG143" s="4"/>
      <c r="EH143" s="4"/>
      <c r="EI143" s="4"/>
      <c r="EJ143" s="4"/>
      <c r="EK143" s="4"/>
      <c r="EL143" s="4"/>
      <c r="EM143" s="4"/>
      <c r="EN143" s="4"/>
      <c r="EO143" s="4"/>
      <c r="EP143" s="4"/>
      <c r="EQ143" s="4"/>
      <c r="ER143" s="4"/>
      <c r="ES143" s="4"/>
      <c r="ET143" s="4"/>
      <c r="EU143" s="4"/>
      <c r="EV143" s="4"/>
      <c r="EW143" s="4"/>
      <c r="EX143" s="4"/>
      <c r="EY143" s="4"/>
      <c r="EZ143" s="4"/>
      <c r="FA143" s="4"/>
      <c r="FB143" s="4"/>
      <c r="FC143" s="4"/>
      <c r="FD143" s="4"/>
      <c r="FE143" s="4"/>
      <c r="FF143" s="4"/>
      <c r="FG143" s="4"/>
      <c r="FH143" s="4"/>
      <c r="FI143" s="4"/>
      <c r="FJ143" s="4"/>
      <c r="FK143" s="4"/>
      <c r="FL143" s="4"/>
      <c r="FM143" s="4"/>
      <c r="FN143" s="4"/>
      <c r="FO143" s="4"/>
      <c r="FP143" s="4"/>
      <c r="FQ143" s="4"/>
      <c r="FR143" s="4"/>
      <c r="FS143" s="4"/>
      <c r="FT143" s="4"/>
      <c r="FU143" s="4"/>
      <c r="FV143" s="4"/>
      <c r="FW143" s="4"/>
      <c r="FX143" s="4"/>
      <c r="FY143" s="4"/>
      <c r="FZ143" s="4"/>
      <c r="GA143" s="4"/>
      <c r="GB143" s="4"/>
      <c r="GC143" s="4"/>
      <c r="GD143" s="4"/>
      <c r="GE143" s="4"/>
      <c r="GF143" s="4"/>
      <c r="GG143" s="4"/>
      <c r="GH143" s="4"/>
      <c r="GI143" s="4"/>
      <c r="GJ143" s="4"/>
      <c r="GK143" s="4"/>
      <c r="GL143" s="4"/>
      <c r="GM143" s="4"/>
      <c r="GN143" s="4"/>
      <c r="GO143" s="4"/>
      <c r="GP143" s="4"/>
      <c r="GQ143" s="4"/>
      <c r="GR143" s="4"/>
      <c r="GS143" s="4"/>
      <c r="GT143" s="4"/>
      <c r="GU143" s="4"/>
      <c r="GV143" s="4"/>
      <c r="GW143" s="4"/>
      <c r="GX143" s="4"/>
      <c r="GY143" s="4"/>
      <c r="GZ143" s="4"/>
      <c r="HA143" s="4"/>
      <c r="HB143" s="4"/>
      <c r="HC143" s="4"/>
      <c r="HD143" s="4"/>
      <c r="HE143" s="4"/>
      <c r="HF143" s="4"/>
      <c r="HG143" s="4"/>
      <c r="HH143" s="4"/>
      <c r="HI143" s="4"/>
      <c r="HJ143" s="4"/>
      <c r="HK143" s="4"/>
      <c r="HL143" s="4"/>
      <c r="HM143" s="4"/>
      <c r="HN143" s="4"/>
      <c r="HO143" s="4"/>
      <c r="HP143" s="4"/>
      <c r="HQ143" s="4"/>
      <c r="HR143" s="4"/>
      <c r="HS143" s="4"/>
      <c r="HT143" s="4"/>
      <c r="HU143" s="4"/>
      <c r="HV143" s="4"/>
      <c r="HW143" s="4"/>
      <c r="HX143" s="4"/>
      <c r="HY143" s="4"/>
      <c r="HZ143" s="4"/>
      <c r="IA143" s="4"/>
      <c r="IB143" s="4"/>
      <c r="IC143" s="4"/>
      <c r="ID143" s="4"/>
      <c r="IE143" s="4"/>
      <c r="IF143" s="4"/>
      <c r="IG143" s="4"/>
      <c r="IH143" s="4"/>
      <c r="II143" s="4"/>
      <c r="IJ143" s="4"/>
    </row>
    <row r="144" spans="1:244" x14ac:dyDescent="0.3">
      <c r="A144" s="23"/>
      <c r="B144" s="25" t="s">
        <v>136</v>
      </c>
      <c r="C144" s="116"/>
      <c r="D144" s="116"/>
      <c r="E144" s="116"/>
      <c r="F144" s="45">
        <v>-1105</v>
      </c>
      <c r="G144" s="45"/>
      <c r="H144" s="18"/>
    </row>
    <row r="145" spans="1:8" ht="16.5" customHeight="1" x14ac:dyDescent="0.3">
      <c r="A145" s="16" t="s">
        <v>195</v>
      </c>
      <c r="B145" s="44" t="s">
        <v>196</v>
      </c>
      <c r="C145" s="115">
        <f t="shared" ref="C145:G145" si="43">+C146+C147</f>
        <v>1332000</v>
      </c>
      <c r="D145" s="115">
        <f t="shared" si="43"/>
        <v>1334000</v>
      </c>
      <c r="E145" s="115">
        <f t="shared" si="43"/>
        <v>640930</v>
      </c>
      <c r="F145" s="115">
        <f t="shared" si="43"/>
        <v>586519.29</v>
      </c>
      <c r="G145" s="115">
        <f t="shared" si="43"/>
        <v>106041.5</v>
      </c>
      <c r="H145" s="18"/>
    </row>
    <row r="146" spans="1:8" ht="16.5" customHeight="1" x14ac:dyDescent="0.3">
      <c r="A146" s="16"/>
      <c r="B146" s="42" t="s">
        <v>182</v>
      </c>
      <c r="C146" s="116">
        <v>1332000</v>
      </c>
      <c r="D146" s="116">
        <v>1334000</v>
      </c>
      <c r="E146" s="116">
        <v>640930</v>
      </c>
      <c r="F146" s="45">
        <v>586519.29</v>
      </c>
      <c r="G146" s="45">
        <v>106041.5</v>
      </c>
      <c r="H146" s="18"/>
    </row>
    <row r="147" spans="1:8" ht="16.5" customHeight="1" x14ac:dyDescent="0.3">
      <c r="A147" s="23"/>
      <c r="B147" s="42" t="s">
        <v>188</v>
      </c>
      <c r="C147" s="116"/>
      <c r="D147" s="116"/>
      <c r="E147" s="116"/>
      <c r="F147" s="45"/>
      <c r="G147" s="45"/>
      <c r="H147" s="18"/>
    </row>
    <row r="148" spans="1:8" ht="16.5" customHeight="1" x14ac:dyDescent="0.3">
      <c r="A148" s="23"/>
      <c r="B148" s="25" t="s">
        <v>136</v>
      </c>
      <c r="C148" s="116"/>
      <c r="D148" s="116"/>
      <c r="E148" s="116"/>
      <c r="F148" s="45"/>
      <c r="G148" s="45"/>
      <c r="H148" s="18"/>
    </row>
    <row r="149" spans="1:8" ht="16.5" customHeight="1" x14ac:dyDescent="0.3">
      <c r="A149" s="16" t="s">
        <v>197</v>
      </c>
      <c r="B149" s="25" t="s">
        <v>198</v>
      </c>
      <c r="C149" s="116">
        <v>95000</v>
      </c>
      <c r="D149" s="116">
        <v>97000</v>
      </c>
      <c r="E149" s="116">
        <v>52740</v>
      </c>
      <c r="F149" s="121">
        <v>52371.31</v>
      </c>
      <c r="G149" s="121">
        <v>8288.36</v>
      </c>
      <c r="H149" s="18"/>
    </row>
    <row r="150" spans="1:8" ht="16.5" customHeight="1" x14ac:dyDescent="0.3">
      <c r="A150" s="16"/>
      <c r="B150" s="25" t="s">
        <v>136</v>
      </c>
      <c r="C150" s="116"/>
      <c r="D150" s="116"/>
      <c r="E150" s="116"/>
      <c r="F150" s="121"/>
      <c r="G150" s="121"/>
      <c r="H150" s="18"/>
    </row>
    <row r="151" spans="1:8" ht="16.5" customHeight="1" x14ac:dyDescent="0.3">
      <c r="A151" s="16" t="s">
        <v>199</v>
      </c>
      <c r="B151" s="20" t="s">
        <v>200</v>
      </c>
      <c r="C151" s="114">
        <f t="shared" ref="C151:G151" si="44">+C152+C158</f>
        <v>74182000</v>
      </c>
      <c r="D151" s="114">
        <f t="shared" si="44"/>
        <v>72494000</v>
      </c>
      <c r="E151" s="114">
        <f t="shared" si="44"/>
        <v>41027870</v>
      </c>
      <c r="F151" s="114">
        <f t="shared" si="44"/>
        <v>41027863.18</v>
      </c>
      <c r="G151" s="114">
        <f t="shared" si="44"/>
        <v>7036402.7300000004</v>
      </c>
      <c r="H151" s="18"/>
    </row>
    <row r="152" spans="1:8" ht="16.5" customHeight="1" x14ac:dyDescent="0.3">
      <c r="A152" s="23" t="s">
        <v>201</v>
      </c>
      <c r="B152" s="20" t="s">
        <v>202</v>
      </c>
      <c r="C152" s="115">
        <f t="shared" ref="C152:G152" si="45">C153+C155+C154+C156</f>
        <v>72961000</v>
      </c>
      <c r="D152" s="115">
        <f t="shared" si="45"/>
        <v>71271000</v>
      </c>
      <c r="E152" s="115">
        <f t="shared" si="45"/>
        <v>40365270</v>
      </c>
      <c r="F152" s="115">
        <f t="shared" si="45"/>
        <v>40365263.18</v>
      </c>
      <c r="G152" s="115">
        <f t="shared" si="45"/>
        <v>6919672.7300000004</v>
      </c>
      <c r="H152" s="18"/>
    </row>
    <row r="153" spans="1:8" x14ac:dyDescent="0.3">
      <c r="A153" s="23"/>
      <c r="B153" s="24" t="s">
        <v>142</v>
      </c>
      <c r="C153" s="116">
        <v>72961000</v>
      </c>
      <c r="D153" s="116">
        <v>71271000</v>
      </c>
      <c r="E153" s="116">
        <v>40365270</v>
      </c>
      <c r="F153" s="45">
        <v>40365263.18</v>
      </c>
      <c r="G153" s="45">
        <v>6919672.7300000004</v>
      </c>
      <c r="H153" s="18"/>
    </row>
    <row r="154" spans="1:8" ht="45" x14ac:dyDescent="0.3">
      <c r="A154" s="23"/>
      <c r="B154" s="24" t="s">
        <v>203</v>
      </c>
      <c r="C154" s="116"/>
      <c r="D154" s="116"/>
      <c r="E154" s="116"/>
      <c r="F154" s="45"/>
      <c r="G154" s="45"/>
      <c r="H154" s="18"/>
    </row>
    <row r="155" spans="1:8" ht="30" x14ac:dyDescent="0.3">
      <c r="A155" s="23"/>
      <c r="B155" s="24" t="s">
        <v>204</v>
      </c>
      <c r="C155" s="116"/>
      <c r="D155" s="116"/>
      <c r="E155" s="116"/>
      <c r="F155" s="121"/>
      <c r="G155" s="121"/>
      <c r="H155" s="18"/>
    </row>
    <row r="156" spans="1:8" x14ac:dyDescent="0.3">
      <c r="A156" s="23"/>
      <c r="B156" s="46" t="s">
        <v>205</v>
      </c>
      <c r="C156" s="116"/>
      <c r="D156" s="116"/>
      <c r="E156" s="116"/>
      <c r="F156" s="45"/>
      <c r="G156" s="45"/>
      <c r="H156" s="18"/>
    </row>
    <row r="157" spans="1:8" x14ac:dyDescent="0.3">
      <c r="A157" s="23"/>
      <c r="B157" s="25" t="s">
        <v>136</v>
      </c>
      <c r="C157" s="116"/>
      <c r="D157" s="116"/>
      <c r="E157" s="116"/>
      <c r="F157" s="45">
        <v>-22110.53</v>
      </c>
      <c r="G157" s="45">
        <v>-327</v>
      </c>
      <c r="H157" s="18"/>
    </row>
    <row r="158" spans="1:8" ht="16.5" customHeight="1" x14ac:dyDescent="0.3">
      <c r="A158" s="23" t="s">
        <v>206</v>
      </c>
      <c r="B158" s="20" t="s">
        <v>207</v>
      </c>
      <c r="C158" s="115">
        <f t="shared" ref="C158:G158" si="46">C159+C160</f>
        <v>1221000</v>
      </c>
      <c r="D158" s="115">
        <f t="shared" si="46"/>
        <v>1223000</v>
      </c>
      <c r="E158" s="115">
        <f t="shared" si="46"/>
        <v>662600</v>
      </c>
      <c r="F158" s="115">
        <f t="shared" si="46"/>
        <v>662600</v>
      </c>
      <c r="G158" s="115">
        <f t="shared" si="46"/>
        <v>116730</v>
      </c>
      <c r="H158" s="18"/>
    </row>
    <row r="159" spans="1:8" ht="16.5" customHeight="1" x14ac:dyDescent="0.3">
      <c r="A159" s="23"/>
      <c r="B159" s="24" t="s">
        <v>142</v>
      </c>
      <c r="C159" s="116">
        <v>1221000</v>
      </c>
      <c r="D159" s="116">
        <v>1223000</v>
      </c>
      <c r="E159" s="116">
        <v>662600</v>
      </c>
      <c r="F159" s="45">
        <v>662600</v>
      </c>
      <c r="G159" s="45">
        <v>116730</v>
      </c>
      <c r="H159" s="18"/>
    </row>
    <row r="160" spans="1:8" ht="16.5" customHeight="1" x14ac:dyDescent="0.3">
      <c r="A160" s="23"/>
      <c r="B160" s="47" t="s">
        <v>208</v>
      </c>
      <c r="C160" s="116"/>
      <c r="D160" s="116"/>
      <c r="E160" s="116"/>
      <c r="F160" s="45"/>
      <c r="G160" s="45"/>
      <c r="H160" s="18"/>
    </row>
    <row r="161" spans="1:8" ht="16.5" customHeight="1" x14ac:dyDescent="0.3">
      <c r="A161" s="23"/>
      <c r="B161" s="25" t="s">
        <v>136</v>
      </c>
      <c r="C161" s="116"/>
      <c r="D161" s="116"/>
      <c r="E161" s="116"/>
      <c r="F161" s="45"/>
      <c r="G161" s="45"/>
      <c r="H161" s="18"/>
    </row>
    <row r="162" spans="1:8" ht="16.5" customHeight="1" x14ac:dyDescent="0.3">
      <c r="A162" s="16" t="s">
        <v>209</v>
      </c>
      <c r="B162" s="25" t="s">
        <v>210</v>
      </c>
      <c r="C162" s="116">
        <v>653000</v>
      </c>
      <c r="D162" s="116">
        <v>656000</v>
      </c>
      <c r="E162" s="116">
        <v>322910</v>
      </c>
      <c r="F162" s="45">
        <v>311089.5</v>
      </c>
      <c r="G162" s="45">
        <v>65346.25</v>
      </c>
      <c r="H162" s="18"/>
    </row>
    <row r="163" spans="1:8" ht="16.5" customHeight="1" x14ac:dyDescent="0.3">
      <c r="A163" s="16"/>
      <c r="B163" s="25" t="s">
        <v>136</v>
      </c>
      <c r="C163" s="116"/>
      <c r="D163" s="116"/>
      <c r="E163" s="116"/>
      <c r="F163" s="45">
        <v>-1998.34</v>
      </c>
      <c r="G163" s="45"/>
      <c r="H163" s="18"/>
    </row>
    <row r="164" spans="1:8" ht="16.5" customHeight="1" x14ac:dyDescent="0.3">
      <c r="A164" s="16" t="s">
        <v>211</v>
      </c>
      <c r="B164" s="25" t="s">
        <v>212</v>
      </c>
      <c r="C164" s="116">
        <v>2009300</v>
      </c>
      <c r="D164" s="116">
        <v>2009300</v>
      </c>
      <c r="E164" s="116">
        <v>2004850</v>
      </c>
      <c r="F164" s="45">
        <v>2004844.39</v>
      </c>
      <c r="G164" s="45">
        <v>2722.84</v>
      </c>
      <c r="H164" s="18"/>
    </row>
    <row r="165" spans="1:8" ht="16.5" customHeight="1" x14ac:dyDescent="0.3">
      <c r="A165" s="16"/>
      <c r="B165" s="25" t="s">
        <v>136</v>
      </c>
      <c r="C165" s="116"/>
      <c r="D165" s="116"/>
      <c r="E165" s="116"/>
      <c r="F165" s="45">
        <v>-32555.94</v>
      </c>
      <c r="G165" s="45">
        <v>-19816.2</v>
      </c>
      <c r="H165" s="18"/>
    </row>
    <row r="166" spans="1:8" x14ac:dyDescent="0.3">
      <c r="A166" s="16"/>
      <c r="B166" s="20" t="s">
        <v>213</v>
      </c>
      <c r="C166" s="115">
        <f t="shared" ref="C166:G166" si="47">C85+C94+C107+C123+C125+C127+C132+C134+C138+C144+C148+C150+C157+C161+C163+C165</f>
        <v>0</v>
      </c>
      <c r="D166" s="115">
        <f t="shared" si="47"/>
        <v>0</v>
      </c>
      <c r="E166" s="115">
        <f t="shared" si="47"/>
        <v>0</v>
      </c>
      <c r="F166" s="115">
        <f t="shared" si="47"/>
        <v>-119775.81999999999</v>
      </c>
      <c r="G166" s="115">
        <f t="shared" si="47"/>
        <v>-28566.92</v>
      </c>
      <c r="H166" s="18"/>
    </row>
    <row r="167" spans="1:8" ht="16.5" customHeight="1" x14ac:dyDescent="0.3">
      <c r="A167" s="16"/>
      <c r="B167" s="20" t="s">
        <v>19</v>
      </c>
      <c r="C167" s="115">
        <f t="shared" ref="C167:G168" si="48">C168</f>
        <v>32528090</v>
      </c>
      <c r="D167" s="115">
        <f t="shared" si="48"/>
        <v>32528090</v>
      </c>
      <c r="E167" s="115">
        <f t="shared" si="48"/>
        <v>32528090</v>
      </c>
      <c r="F167" s="115">
        <f t="shared" si="48"/>
        <v>32528060.100000001</v>
      </c>
      <c r="G167" s="115">
        <f t="shared" si="48"/>
        <v>7004383.9400000004</v>
      </c>
      <c r="H167" s="18"/>
    </row>
    <row r="168" spans="1:8" x14ac:dyDescent="0.3">
      <c r="A168" s="16"/>
      <c r="B168" s="20" t="s">
        <v>214</v>
      </c>
      <c r="C168" s="115">
        <f t="shared" si="48"/>
        <v>32528090</v>
      </c>
      <c r="D168" s="115">
        <f t="shared" si="48"/>
        <v>32528090</v>
      </c>
      <c r="E168" s="115">
        <f t="shared" si="48"/>
        <v>32528090</v>
      </c>
      <c r="F168" s="115">
        <f t="shared" si="48"/>
        <v>32528060.100000001</v>
      </c>
      <c r="G168" s="115">
        <f t="shared" si="48"/>
        <v>7004383.9400000004</v>
      </c>
      <c r="H168" s="18"/>
    </row>
    <row r="169" spans="1:8" ht="30" x14ac:dyDescent="0.3">
      <c r="A169" s="16"/>
      <c r="B169" s="20" t="s">
        <v>215</v>
      </c>
      <c r="C169" s="116">
        <v>32528090</v>
      </c>
      <c r="D169" s="116">
        <v>32528090</v>
      </c>
      <c r="E169" s="115">
        <v>32528090</v>
      </c>
      <c r="F169" s="115">
        <v>32528060.100000001</v>
      </c>
      <c r="G169" s="115">
        <v>7004383.9400000004</v>
      </c>
      <c r="H169" s="18"/>
    </row>
    <row r="170" spans="1:8" x14ac:dyDescent="0.3">
      <c r="A170" s="16">
        <v>68.05</v>
      </c>
      <c r="B170" s="48" t="s">
        <v>216</v>
      </c>
      <c r="C170" s="118">
        <f t="shared" ref="C170:G172" si="49">+C171</f>
        <v>19552000</v>
      </c>
      <c r="D170" s="118">
        <f t="shared" si="49"/>
        <v>19552000</v>
      </c>
      <c r="E170" s="118">
        <f t="shared" si="49"/>
        <v>13499000</v>
      </c>
      <c r="F170" s="118">
        <f t="shared" si="49"/>
        <v>7405133</v>
      </c>
      <c r="G170" s="118">
        <f t="shared" si="49"/>
        <v>931649</v>
      </c>
      <c r="H170" s="18"/>
    </row>
    <row r="171" spans="1:8" ht="16.5" customHeight="1" x14ac:dyDescent="0.3">
      <c r="A171" s="16" t="s">
        <v>217</v>
      </c>
      <c r="B171" s="48" t="s">
        <v>12</v>
      </c>
      <c r="C171" s="118">
        <f t="shared" si="49"/>
        <v>19552000</v>
      </c>
      <c r="D171" s="118">
        <f t="shared" si="49"/>
        <v>19552000</v>
      </c>
      <c r="E171" s="118">
        <f t="shared" si="49"/>
        <v>13499000</v>
      </c>
      <c r="F171" s="118">
        <f t="shared" si="49"/>
        <v>7405133</v>
      </c>
      <c r="G171" s="118">
        <f t="shared" si="49"/>
        <v>931649</v>
      </c>
      <c r="H171" s="18"/>
    </row>
    <row r="172" spans="1:8" ht="16.5" customHeight="1" x14ac:dyDescent="0.3">
      <c r="A172" s="16" t="s">
        <v>218</v>
      </c>
      <c r="B172" s="20" t="s">
        <v>219</v>
      </c>
      <c r="C172" s="118">
        <f t="shared" si="49"/>
        <v>19552000</v>
      </c>
      <c r="D172" s="118">
        <f t="shared" si="49"/>
        <v>19552000</v>
      </c>
      <c r="E172" s="118">
        <f t="shared" si="49"/>
        <v>13499000</v>
      </c>
      <c r="F172" s="118">
        <f t="shared" si="49"/>
        <v>7405133</v>
      </c>
      <c r="G172" s="118">
        <f t="shared" si="49"/>
        <v>931649</v>
      </c>
      <c r="H172" s="18"/>
    </row>
    <row r="173" spans="1:8" ht="16.5" customHeight="1" x14ac:dyDescent="0.3">
      <c r="A173" s="23" t="s">
        <v>220</v>
      </c>
      <c r="B173" s="48" t="s">
        <v>221</v>
      </c>
      <c r="C173" s="114">
        <f t="shared" ref="C173:G173" si="50">C174</f>
        <v>19552000</v>
      </c>
      <c r="D173" s="114">
        <f t="shared" si="50"/>
        <v>19552000</v>
      </c>
      <c r="E173" s="114">
        <f t="shared" si="50"/>
        <v>13499000</v>
      </c>
      <c r="F173" s="114">
        <f t="shared" si="50"/>
        <v>7405133</v>
      </c>
      <c r="G173" s="114">
        <f t="shared" si="50"/>
        <v>931649</v>
      </c>
      <c r="H173" s="18"/>
    </row>
    <row r="174" spans="1:8" ht="16.5" customHeight="1" x14ac:dyDescent="0.3">
      <c r="A174" s="23" t="s">
        <v>222</v>
      </c>
      <c r="B174" s="48" t="s">
        <v>223</v>
      </c>
      <c r="C174" s="114">
        <f t="shared" ref="C174:G174" si="51">C176+C177+C178</f>
        <v>19552000</v>
      </c>
      <c r="D174" s="114">
        <f t="shared" si="51"/>
        <v>19552000</v>
      </c>
      <c r="E174" s="114">
        <f t="shared" si="51"/>
        <v>13499000</v>
      </c>
      <c r="F174" s="114">
        <f t="shared" si="51"/>
        <v>7405133</v>
      </c>
      <c r="G174" s="114">
        <f t="shared" si="51"/>
        <v>931649</v>
      </c>
      <c r="H174" s="18"/>
    </row>
    <row r="175" spans="1:8" ht="16.5" customHeight="1" x14ac:dyDescent="0.3">
      <c r="A175" s="16" t="s">
        <v>224</v>
      </c>
      <c r="B175" s="48" t="s">
        <v>225</v>
      </c>
      <c r="C175" s="114">
        <f t="shared" ref="C175:G175" si="52">C176</f>
        <v>11083000</v>
      </c>
      <c r="D175" s="114">
        <f t="shared" si="52"/>
        <v>11083000</v>
      </c>
      <c r="E175" s="114">
        <f t="shared" si="52"/>
        <v>7652000</v>
      </c>
      <c r="F175" s="114">
        <f t="shared" si="52"/>
        <v>3800988</v>
      </c>
      <c r="G175" s="114">
        <f t="shared" si="52"/>
        <v>511635</v>
      </c>
      <c r="H175" s="18"/>
    </row>
    <row r="176" spans="1:8" ht="16.5" customHeight="1" x14ac:dyDescent="0.3">
      <c r="A176" s="23" t="s">
        <v>226</v>
      </c>
      <c r="B176" s="49" t="s">
        <v>227</v>
      </c>
      <c r="C176" s="116">
        <v>11083000</v>
      </c>
      <c r="D176" s="116">
        <v>11083000</v>
      </c>
      <c r="E176" s="116">
        <v>7652000</v>
      </c>
      <c r="F176" s="45">
        <f>2339340+125+387757-207+562256+82+511634+1</f>
        <v>3800988</v>
      </c>
      <c r="G176" s="45">
        <f>511634+1</f>
        <v>511635</v>
      </c>
      <c r="H176" s="18"/>
    </row>
    <row r="177" spans="1:8" ht="16.5" customHeight="1" x14ac:dyDescent="0.3">
      <c r="A177" s="23" t="s">
        <v>228</v>
      </c>
      <c r="B177" s="49" t="s">
        <v>229</v>
      </c>
      <c r="C177" s="116">
        <v>8469000</v>
      </c>
      <c r="D177" s="116">
        <v>8469000</v>
      </c>
      <c r="E177" s="116">
        <v>5847000</v>
      </c>
      <c r="F177" s="45">
        <f>2284030+373671+527278+420014</f>
        <v>3604993</v>
      </c>
      <c r="G177" s="45">
        <v>420014</v>
      </c>
      <c r="H177" s="18"/>
    </row>
    <row r="178" spans="1:8" ht="16.5" customHeight="1" x14ac:dyDescent="0.3">
      <c r="A178" s="23"/>
      <c r="B178" s="29" t="s">
        <v>230</v>
      </c>
      <c r="C178" s="116"/>
      <c r="D178" s="116"/>
      <c r="E178" s="116"/>
      <c r="F178" s="45">
        <v>-848</v>
      </c>
      <c r="G178" s="45"/>
      <c r="H178" s="18"/>
    </row>
    <row r="179" spans="1:8" ht="30" x14ac:dyDescent="0.3">
      <c r="A179" s="23" t="s">
        <v>22</v>
      </c>
      <c r="B179" s="50" t="s">
        <v>23</v>
      </c>
      <c r="C179" s="123">
        <f t="shared" ref="C179:G179" si="53">C180</f>
        <v>0</v>
      </c>
      <c r="D179" s="123">
        <f t="shared" si="53"/>
        <v>0</v>
      </c>
      <c r="E179" s="123">
        <f t="shared" si="53"/>
        <v>0</v>
      </c>
      <c r="F179" s="123">
        <f t="shared" si="53"/>
        <v>0</v>
      </c>
      <c r="G179" s="123">
        <f t="shared" si="53"/>
        <v>0</v>
      </c>
    </row>
    <row r="180" spans="1:8" x14ac:dyDescent="0.3">
      <c r="A180" s="23" t="s">
        <v>231</v>
      </c>
      <c r="B180" s="50" t="s">
        <v>232</v>
      </c>
      <c r="C180" s="123">
        <f t="shared" ref="C180:G180" si="54">C181+C182+C183</f>
        <v>0</v>
      </c>
      <c r="D180" s="123">
        <f t="shared" si="54"/>
        <v>0</v>
      </c>
      <c r="E180" s="123">
        <f t="shared" si="54"/>
        <v>0</v>
      </c>
      <c r="F180" s="123">
        <f t="shared" si="54"/>
        <v>0</v>
      </c>
      <c r="G180" s="123">
        <f t="shared" si="54"/>
        <v>0</v>
      </c>
    </row>
    <row r="181" spans="1:8" x14ac:dyDescent="0.3">
      <c r="A181" s="23" t="s">
        <v>233</v>
      </c>
      <c r="B181" s="51" t="s">
        <v>234</v>
      </c>
      <c r="C181" s="116"/>
      <c r="D181" s="116"/>
      <c r="E181" s="45"/>
      <c r="F181" s="45"/>
      <c r="G181" s="45"/>
    </row>
    <row r="182" spans="1:8" x14ac:dyDescent="0.3">
      <c r="A182" s="23" t="s">
        <v>235</v>
      </c>
      <c r="B182" s="51" t="s">
        <v>236</v>
      </c>
      <c r="C182" s="116"/>
      <c r="D182" s="116"/>
      <c r="E182" s="45"/>
      <c r="F182" s="45"/>
      <c r="G182" s="45"/>
    </row>
    <row r="183" spans="1:8" x14ac:dyDescent="0.3">
      <c r="A183" s="23" t="s">
        <v>237</v>
      </c>
      <c r="B183" s="51" t="s">
        <v>238</v>
      </c>
      <c r="C183" s="116"/>
      <c r="D183" s="116"/>
      <c r="E183" s="45"/>
      <c r="F183" s="45"/>
      <c r="G183" s="45"/>
    </row>
    <row r="184" spans="1:8" x14ac:dyDescent="0.3">
      <c r="A184" s="23" t="s">
        <v>239</v>
      </c>
      <c r="B184" s="50" t="s">
        <v>240</v>
      </c>
      <c r="C184" s="123">
        <f t="shared" ref="C184:G185" si="55">C185</f>
        <v>0</v>
      </c>
      <c r="D184" s="123">
        <f t="shared" si="55"/>
        <v>0</v>
      </c>
      <c r="E184" s="123">
        <f t="shared" si="55"/>
        <v>0</v>
      </c>
      <c r="F184" s="123">
        <f t="shared" si="55"/>
        <v>0</v>
      </c>
      <c r="G184" s="123">
        <f t="shared" si="55"/>
        <v>0</v>
      </c>
    </row>
    <row r="185" spans="1:8" x14ac:dyDescent="0.3">
      <c r="A185" s="23" t="s">
        <v>241</v>
      </c>
      <c r="B185" s="50" t="s">
        <v>12</v>
      </c>
      <c r="C185" s="123">
        <f t="shared" si="55"/>
        <v>0</v>
      </c>
      <c r="D185" s="123">
        <f t="shared" si="55"/>
        <v>0</v>
      </c>
      <c r="E185" s="123">
        <f t="shared" si="55"/>
        <v>0</v>
      </c>
      <c r="F185" s="123">
        <f t="shared" si="55"/>
        <v>0</v>
      </c>
      <c r="G185" s="123">
        <f t="shared" si="55"/>
        <v>0</v>
      </c>
    </row>
    <row r="186" spans="1:8" ht="30" x14ac:dyDescent="0.3">
      <c r="A186" s="23" t="s">
        <v>242</v>
      </c>
      <c r="B186" s="50" t="s">
        <v>23</v>
      </c>
      <c r="C186" s="123">
        <f t="shared" ref="C186:G186" si="56">C189</f>
        <v>0</v>
      </c>
      <c r="D186" s="123">
        <f t="shared" si="56"/>
        <v>0</v>
      </c>
      <c r="E186" s="123">
        <f t="shared" si="56"/>
        <v>0</v>
      </c>
      <c r="F186" s="123">
        <f t="shared" si="56"/>
        <v>0</v>
      </c>
      <c r="G186" s="123">
        <f t="shared" si="56"/>
        <v>0</v>
      </c>
    </row>
    <row r="187" spans="1:8" x14ac:dyDescent="0.3">
      <c r="A187" s="23" t="s">
        <v>243</v>
      </c>
      <c r="B187" s="50" t="s">
        <v>34</v>
      </c>
      <c r="C187" s="123">
        <f t="shared" ref="C187:G188" si="57">C188</f>
        <v>0</v>
      </c>
      <c r="D187" s="123">
        <f t="shared" si="57"/>
        <v>0</v>
      </c>
      <c r="E187" s="123">
        <f t="shared" si="57"/>
        <v>0</v>
      </c>
      <c r="F187" s="123">
        <f t="shared" si="57"/>
        <v>0</v>
      </c>
      <c r="G187" s="123">
        <f t="shared" si="57"/>
        <v>0</v>
      </c>
    </row>
    <row r="188" spans="1:8" x14ac:dyDescent="0.3">
      <c r="A188" s="23" t="s">
        <v>241</v>
      </c>
      <c r="B188" s="50" t="s">
        <v>12</v>
      </c>
      <c r="C188" s="123">
        <f t="shared" si="57"/>
        <v>0</v>
      </c>
      <c r="D188" s="123">
        <f t="shared" si="57"/>
        <v>0</v>
      </c>
      <c r="E188" s="123">
        <f t="shared" si="57"/>
        <v>0</v>
      </c>
      <c r="F188" s="123">
        <f t="shared" si="57"/>
        <v>0</v>
      </c>
      <c r="G188" s="123">
        <f t="shared" si="57"/>
        <v>0</v>
      </c>
    </row>
    <row r="189" spans="1:8" ht="30" x14ac:dyDescent="0.3">
      <c r="A189" s="23" t="s">
        <v>241</v>
      </c>
      <c r="B189" s="51" t="s">
        <v>23</v>
      </c>
      <c r="C189" s="116"/>
      <c r="D189" s="116"/>
      <c r="E189" s="45"/>
      <c r="F189" s="45"/>
      <c r="G189" s="45"/>
    </row>
    <row r="190" spans="1:8" x14ac:dyDescent="0.3">
      <c r="A190" s="23" t="s">
        <v>241</v>
      </c>
      <c r="B190" s="50" t="s">
        <v>232</v>
      </c>
      <c r="C190" s="123">
        <f t="shared" ref="C190:G192" si="58">C191</f>
        <v>0</v>
      </c>
      <c r="D190" s="123">
        <f t="shared" si="58"/>
        <v>0</v>
      </c>
      <c r="E190" s="123">
        <f t="shared" si="58"/>
        <v>0</v>
      </c>
      <c r="F190" s="123">
        <f t="shared" si="58"/>
        <v>0</v>
      </c>
      <c r="G190" s="123">
        <f t="shared" si="58"/>
        <v>0</v>
      </c>
    </row>
    <row r="191" spans="1:8" x14ac:dyDescent="0.3">
      <c r="A191" s="23" t="s">
        <v>244</v>
      </c>
      <c r="B191" s="50" t="s">
        <v>236</v>
      </c>
      <c r="C191" s="123">
        <f t="shared" si="58"/>
        <v>0</v>
      </c>
      <c r="D191" s="123">
        <f t="shared" si="58"/>
        <v>0</v>
      </c>
      <c r="E191" s="123">
        <f t="shared" si="58"/>
        <v>0</v>
      </c>
      <c r="F191" s="123">
        <f t="shared" si="58"/>
        <v>0</v>
      </c>
      <c r="G191" s="123">
        <f t="shared" si="58"/>
        <v>0</v>
      </c>
    </row>
    <row r="192" spans="1:8" x14ac:dyDescent="0.3">
      <c r="A192" s="23" t="s">
        <v>241</v>
      </c>
      <c r="B192" s="50" t="s">
        <v>245</v>
      </c>
      <c r="C192" s="123">
        <f t="shared" si="58"/>
        <v>0</v>
      </c>
      <c r="D192" s="123">
        <f t="shared" si="58"/>
        <v>0</v>
      </c>
      <c r="E192" s="123">
        <f t="shared" si="58"/>
        <v>0</v>
      </c>
      <c r="F192" s="123">
        <f t="shared" si="58"/>
        <v>0</v>
      </c>
      <c r="G192" s="123">
        <f t="shared" si="58"/>
        <v>0</v>
      </c>
    </row>
    <row r="193" spans="1:7" x14ac:dyDescent="0.3">
      <c r="A193" s="23" t="s">
        <v>241</v>
      </c>
      <c r="B193" s="51" t="s">
        <v>246</v>
      </c>
      <c r="C193" s="116"/>
      <c r="D193" s="116"/>
      <c r="E193" s="45"/>
      <c r="F193" s="45"/>
      <c r="G193" s="45"/>
    </row>
    <row r="196" spans="1:7" ht="15.75" x14ac:dyDescent="0.3">
      <c r="B196" s="125" t="s">
        <v>404</v>
      </c>
      <c r="C196" s="126"/>
      <c r="D196" s="126" t="s">
        <v>409</v>
      </c>
      <c r="E196" s="104"/>
    </row>
    <row r="197" spans="1:7" x14ac:dyDescent="0.3">
      <c r="B197" s="65" t="s">
        <v>408</v>
      </c>
      <c r="C197" s="101"/>
      <c r="D197" s="101" t="s">
        <v>410</v>
      </c>
      <c r="E197" s="65"/>
    </row>
  </sheetData>
  <protectedRanges>
    <protectedRange sqref="F109:G117 F44:G49 F142:G144 F67:G67 F35:G38 F119:G123 F97:G102 F60:G64 F78:G82 F89:G94 F52:G55 F140:G140 F105:G107 F130:G130 F26:G31 F33:G33" name="Zonă3"/>
    <protectedRange sqref="B4" name="Zonă1_1_1_1_1_1" securityDescriptor="O:WDG:WDD:(A;;CC;;;WD)"/>
  </protectedRanges>
  <printOptions horizontalCentered="1"/>
  <pageMargins left="0.75" right="0.75" top="0.21" bottom="0.18" header="0.17" footer="0.17"/>
  <pageSetup scale="55" orientation="portrait" r:id="rId1"/>
  <headerFooter alignWithMargins="0"/>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dell 1</cp:lastModifiedBy>
  <cp:lastPrinted>2018-04-12T09:08:06Z</cp:lastPrinted>
  <dcterms:created xsi:type="dcterms:W3CDTF">2018-04-11T08:46:28Z</dcterms:created>
  <dcterms:modified xsi:type="dcterms:W3CDTF">2018-07-12T06:25:05Z</dcterms:modified>
</cp:coreProperties>
</file>