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485"/>
  </bookViews>
  <sheets>
    <sheet name="VENITURI" sheetId="2" r:id="rId1"/>
    <sheet name="CHELTUIELI" sheetId="1" r:id="rId2"/>
  </sheets>
  <definedNames>
    <definedName name="_xlnm.Database">#REF!</definedName>
    <definedName name="_xlnm.Print_Area" localSheetId="0">VENITURI!#REF!</definedName>
  </definedNames>
  <calcPr calcId="145621"/>
</workbook>
</file>

<file path=xl/calcChain.xml><?xml version="1.0" encoding="utf-8"?>
<calcChain xmlns="http://schemas.openxmlformats.org/spreadsheetml/2006/main">
  <c r="F177" i="1" l="1"/>
  <c r="G176" i="1"/>
  <c r="F176" i="1"/>
  <c r="F28" i="2"/>
  <c r="E28" i="2"/>
  <c r="F25" i="2" l="1"/>
  <c r="E25" i="2"/>
  <c r="C66" i="2" l="1"/>
  <c r="F66" i="1" l="1"/>
  <c r="G66" i="1"/>
  <c r="E68" i="2" l="1"/>
  <c r="D168" i="1" l="1"/>
  <c r="E145" i="1"/>
  <c r="C192" i="1" l="1"/>
  <c r="C191" i="1" s="1"/>
  <c r="C190" i="1" s="1"/>
  <c r="D192" i="1"/>
  <c r="D191" i="1" s="1"/>
  <c r="D190" i="1" s="1"/>
  <c r="E192" i="1"/>
  <c r="E191" i="1" s="1"/>
  <c r="E190" i="1" s="1"/>
  <c r="F192" i="1"/>
  <c r="F191" i="1" s="1"/>
  <c r="F190" i="1" s="1"/>
  <c r="G192" i="1"/>
  <c r="G191" i="1" s="1"/>
  <c r="G190" i="1" s="1"/>
  <c r="C186" i="1"/>
  <c r="C185" i="1" s="1"/>
  <c r="C184" i="1" s="1"/>
  <c r="D186" i="1"/>
  <c r="D185" i="1" s="1"/>
  <c r="D184" i="1" s="1"/>
  <c r="E186" i="1"/>
  <c r="E185" i="1" s="1"/>
  <c r="E184" i="1" s="1"/>
  <c r="F186" i="1"/>
  <c r="F185" i="1" s="1"/>
  <c r="F184" i="1" s="1"/>
  <c r="G186" i="1"/>
  <c r="G185" i="1" s="1"/>
  <c r="G184" i="1" s="1"/>
  <c r="C188" i="1"/>
  <c r="C187" i="1" s="1"/>
  <c r="D188" i="1"/>
  <c r="D187" i="1" s="1"/>
  <c r="E188" i="1"/>
  <c r="E187" i="1" s="1"/>
  <c r="F188" i="1"/>
  <c r="F187" i="1" s="1"/>
  <c r="G188" i="1"/>
  <c r="G187" i="1" s="1"/>
  <c r="C180" i="1"/>
  <c r="C179" i="1" s="1"/>
  <c r="C15" i="1" s="1"/>
  <c r="D180" i="1"/>
  <c r="D179" i="1" s="1"/>
  <c r="D15" i="1" s="1"/>
  <c r="E180" i="1"/>
  <c r="E179" i="1" s="1"/>
  <c r="E15" i="1" s="1"/>
  <c r="F180" i="1"/>
  <c r="F179" i="1" s="1"/>
  <c r="F15" i="1" s="1"/>
  <c r="G180" i="1"/>
  <c r="G179" i="1" s="1"/>
  <c r="G15" i="1" s="1"/>
  <c r="C174" i="1"/>
  <c r="C173" i="1" s="1"/>
  <c r="C172" i="1" s="1"/>
  <c r="D174" i="1"/>
  <c r="D173" i="1" s="1"/>
  <c r="D172" i="1" s="1"/>
  <c r="E174" i="1"/>
  <c r="E173" i="1" s="1"/>
  <c r="E172" i="1" s="1"/>
  <c r="F174" i="1"/>
  <c r="F173" i="1" s="1"/>
  <c r="F172" i="1" s="1"/>
  <c r="G174" i="1"/>
  <c r="G173" i="1" s="1"/>
  <c r="G172" i="1" s="1"/>
  <c r="C175" i="1"/>
  <c r="D175" i="1"/>
  <c r="E175" i="1"/>
  <c r="F175" i="1"/>
  <c r="G175" i="1"/>
  <c r="C166" i="1"/>
  <c r="C19" i="1" s="1"/>
  <c r="D166" i="1"/>
  <c r="D19" i="1" s="1"/>
  <c r="E166" i="1"/>
  <c r="F166" i="1"/>
  <c r="F19" i="1" s="1"/>
  <c r="G166" i="1"/>
  <c r="G19" i="1" s="1"/>
  <c r="C168" i="1"/>
  <c r="C167" i="1" s="1"/>
  <c r="C13" i="1" s="1"/>
  <c r="D167" i="1"/>
  <c r="D13" i="1" s="1"/>
  <c r="E168" i="1"/>
  <c r="E167" i="1" s="1"/>
  <c r="E13" i="1" s="1"/>
  <c r="F168" i="1"/>
  <c r="F167" i="1" s="1"/>
  <c r="F13" i="1" s="1"/>
  <c r="G168" i="1"/>
  <c r="G167" i="1" s="1"/>
  <c r="G13" i="1" s="1"/>
  <c r="C158" i="1"/>
  <c r="D158" i="1"/>
  <c r="E158" i="1"/>
  <c r="F158" i="1"/>
  <c r="G158" i="1"/>
  <c r="C152" i="1"/>
  <c r="C151" i="1" s="1"/>
  <c r="D152" i="1"/>
  <c r="E152" i="1"/>
  <c r="F152" i="1"/>
  <c r="G152" i="1"/>
  <c r="C145" i="1"/>
  <c r="D145" i="1"/>
  <c r="F145" i="1"/>
  <c r="G145" i="1"/>
  <c r="C139" i="1"/>
  <c r="D139" i="1"/>
  <c r="E139" i="1"/>
  <c r="F139" i="1"/>
  <c r="G139" i="1"/>
  <c r="C135" i="1"/>
  <c r="D135" i="1"/>
  <c r="E135" i="1"/>
  <c r="F135" i="1"/>
  <c r="G135" i="1"/>
  <c r="C129" i="1"/>
  <c r="D129" i="1"/>
  <c r="E129" i="1"/>
  <c r="F129" i="1"/>
  <c r="G129" i="1"/>
  <c r="C118" i="1"/>
  <c r="C108" i="1" s="1"/>
  <c r="D118" i="1"/>
  <c r="E118" i="1"/>
  <c r="F118" i="1"/>
  <c r="F108" i="1" s="1"/>
  <c r="G118" i="1"/>
  <c r="G108" i="1" s="1"/>
  <c r="D108" i="1"/>
  <c r="E108" i="1"/>
  <c r="C104" i="1"/>
  <c r="D104" i="1"/>
  <c r="D95" i="1" s="1"/>
  <c r="E104" i="1"/>
  <c r="E95" i="1" s="1"/>
  <c r="F104" i="1"/>
  <c r="F95" i="1" s="1"/>
  <c r="G104" i="1"/>
  <c r="G95" i="1" s="1"/>
  <c r="C95" i="1"/>
  <c r="C88" i="1"/>
  <c r="D88" i="1"/>
  <c r="E88" i="1"/>
  <c r="F88" i="1"/>
  <c r="G88" i="1"/>
  <c r="C77" i="1"/>
  <c r="C76" i="1" s="1"/>
  <c r="D77" i="1"/>
  <c r="D76" i="1" s="1"/>
  <c r="E77" i="1"/>
  <c r="E76" i="1" s="1"/>
  <c r="F77" i="1"/>
  <c r="F76" i="1" s="1"/>
  <c r="G77" i="1"/>
  <c r="G76" i="1" s="1"/>
  <c r="C72" i="1"/>
  <c r="D72" i="1"/>
  <c r="D16" i="1" s="1"/>
  <c r="E72" i="1"/>
  <c r="E16" i="1" s="1"/>
  <c r="F72" i="1"/>
  <c r="F16" i="1" s="1"/>
  <c r="G72" i="1"/>
  <c r="G16" i="1" s="1"/>
  <c r="C70" i="1"/>
  <c r="C69" i="1" s="1"/>
  <c r="C12" i="1" s="1"/>
  <c r="D70" i="1"/>
  <c r="D69" i="1" s="1"/>
  <c r="D12" i="1" s="1"/>
  <c r="E70" i="1"/>
  <c r="E69" i="1" s="1"/>
  <c r="E12" i="1" s="1"/>
  <c r="F70" i="1"/>
  <c r="F69" i="1" s="1"/>
  <c r="F12" i="1" s="1"/>
  <c r="G70" i="1"/>
  <c r="G69" i="1" s="1"/>
  <c r="G12" i="1" s="1"/>
  <c r="C66" i="1"/>
  <c r="D66" i="1"/>
  <c r="E66" i="1"/>
  <c r="C59" i="1"/>
  <c r="D59" i="1"/>
  <c r="E59" i="1"/>
  <c r="F59" i="1"/>
  <c r="G59" i="1"/>
  <c r="C57" i="1"/>
  <c r="D57" i="1"/>
  <c r="E57" i="1"/>
  <c r="F57" i="1"/>
  <c r="G57" i="1"/>
  <c r="C34" i="1"/>
  <c r="D34" i="1"/>
  <c r="E34" i="1"/>
  <c r="F34" i="1"/>
  <c r="G34" i="1"/>
  <c r="C32" i="1"/>
  <c r="D32" i="1"/>
  <c r="E32" i="1"/>
  <c r="F32" i="1"/>
  <c r="G32" i="1"/>
  <c r="C16" i="1"/>
  <c r="F18" i="1"/>
  <c r="E19" i="1"/>
  <c r="C25" i="1"/>
  <c r="D25" i="1"/>
  <c r="E25" i="1"/>
  <c r="F25" i="1"/>
  <c r="G25" i="1"/>
  <c r="C79" i="2"/>
  <c r="E79" i="2"/>
  <c r="F79" i="2"/>
  <c r="D66" i="2"/>
  <c r="E66" i="2"/>
  <c r="F66" i="2"/>
  <c r="C62" i="2"/>
  <c r="D62" i="2"/>
  <c r="E62" i="2"/>
  <c r="F62" i="2"/>
  <c r="C58" i="2"/>
  <c r="C57" i="2" s="1"/>
  <c r="D58" i="2"/>
  <c r="D57" i="2" s="1"/>
  <c r="E58" i="2"/>
  <c r="E57" i="2" s="1"/>
  <c r="F58" i="2"/>
  <c r="C55" i="2"/>
  <c r="D55" i="2"/>
  <c r="E55" i="2"/>
  <c r="F55" i="2"/>
  <c r="C53" i="2"/>
  <c r="C52" i="2" s="1"/>
  <c r="D53" i="2"/>
  <c r="D52" i="2" s="1"/>
  <c r="E53" i="2"/>
  <c r="F53" i="2"/>
  <c r="C29" i="2"/>
  <c r="C28" i="2" s="1"/>
  <c r="D29" i="2"/>
  <c r="D28" i="2" s="1"/>
  <c r="E29" i="2"/>
  <c r="F29" i="2"/>
  <c r="C24" i="2"/>
  <c r="D24" i="2"/>
  <c r="E24" i="2"/>
  <c r="F24" i="2"/>
  <c r="C17" i="2"/>
  <c r="C16" i="2" s="1"/>
  <c r="D17" i="2"/>
  <c r="D16" i="2" s="1"/>
  <c r="E17" i="2"/>
  <c r="F17" i="2"/>
  <c r="C10" i="2"/>
  <c r="D10" i="2"/>
  <c r="E10" i="2"/>
  <c r="F10" i="2"/>
  <c r="G18" i="1" l="1"/>
  <c r="C18" i="1"/>
  <c r="G151" i="1"/>
  <c r="F52" i="2"/>
  <c r="D65" i="2"/>
  <c r="D64" i="2" s="1"/>
  <c r="C65" i="2"/>
  <c r="C64" i="2" s="1"/>
  <c r="F65" i="2"/>
  <c r="F64" i="2" s="1"/>
  <c r="F17" i="1"/>
  <c r="F75" i="1"/>
  <c r="D171" i="1"/>
  <c r="D170" i="1" s="1"/>
  <c r="D14" i="1"/>
  <c r="E75" i="1"/>
  <c r="E17" i="1"/>
  <c r="D24" i="1"/>
  <c r="D10" i="1" s="1"/>
  <c r="E18" i="1"/>
  <c r="G24" i="1"/>
  <c r="G10" i="1" s="1"/>
  <c r="C24" i="1"/>
  <c r="C10" i="1" s="1"/>
  <c r="D18" i="1"/>
  <c r="D128" i="1"/>
  <c r="D151" i="1"/>
  <c r="E151" i="1"/>
  <c r="F151" i="1"/>
  <c r="G171" i="1"/>
  <c r="G170" i="1" s="1"/>
  <c r="G14" i="1"/>
  <c r="E14" i="1"/>
  <c r="E171" i="1"/>
  <c r="E170" i="1" s="1"/>
  <c r="C171" i="1"/>
  <c r="C170" i="1" s="1"/>
  <c r="C14" i="1"/>
  <c r="F171" i="1"/>
  <c r="F170" i="1" s="1"/>
  <c r="F14" i="1"/>
  <c r="E128" i="1"/>
  <c r="F128" i="1"/>
  <c r="G128" i="1"/>
  <c r="C128" i="1"/>
  <c r="G87" i="1"/>
  <c r="C87" i="1"/>
  <c r="D87" i="1"/>
  <c r="E87" i="1"/>
  <c r="F87" i="1"/>
  <c r="C75" i="1"/>
  <c r="C17" i="1"/>
  <c r="G75" i="1"/>
  <c r="G17" i="1"/>
  <c r="D75" i="1"/>
  <c r="D17" i="1"/>
  <c r="F24" i="1"/>
  <c r="F10" i="1" s="1"/>
  <c r="E24" i="1"/>
  <c r="E10" i="1" s="1"/>
  <c r="F16" i="2"/>
  <c r="F15" i="2" s="1"/>
  <c r="E16" i="2"/>
  <c r="E15" i="2" s="1"/>
  <c r="E52" i="2"/>
  <c r="E51" i="2" s="1"/>
  <c r="F57" i="2"/>
  <c r="E65" i="2"/>
  <c r="E64" i="2" s="1"/>
  <c r="D51" i="2"/>
  <c r="C51" i="2"/>
  <c r="D15" i="2"/>
  <c r="C15" i="2"/>
  <c r="F51" i="2" l="1"/>
  <c r="F9" i="2" s="1"/>
  <c r="F8" i="2" s="1"/>
  <c r="E9" i="2"/>
  <c r="E8" i="2" s="1"/>
  <c r="D9" i="2"/>
  <c r="D8" i="2" s="1"/>
  <c r="F86" i="1"/>
  <c r="F51" i="1" s="1"/>
  <c r="F43" i="1" s="1"/>
  <c r="F42" i="1" s="1"/>
  <c r="F11" i="1" s="1"/>
  <c r="F21" i="1" s="1"/>
  <c r="F20" i="1" s="1"/>
  <c r="D86" i="1"/>
  <c r="D51" i="1" s="1"/>
  <c r="D43" i="1" s="1"/>
  <c r="D42" i="1" s="1"/>
  <c r="D11" i="1" s="1"/>
  <c r="D21" i="1" s="1"/>
  <c r="D20" i="1" s="1"/>
  <c r="E86" i="1"/>
  <c r="E51" i="1" s="1"/>
  <c r="E43" i="1" s="1"/>
  <c r="E42" i="1" s="1"/>
  <c r="E23" i="1" s="1"/>
  <c r="E22" i="1" s="1"/>
  <c r="C86" i="1"/>
  <c r="C51" i="1" s="1"/>
  <c r="C43" i="1" s="1"/>
  <c r="C42" i="1" s="1"/>
  <c r="C23" i="1" s="1"/>
  <c r="C22" i="1" s="1"/>
  <c r="G86" i="1"/>
  <c r="G51" i="1" s="1"/>
  <c r="G43" i="1" s="1"/>
  <c r="G42" i="1" s="1"/>
  <c r="G23" i="1" s="1"/>
  <c r="G22" i="1" s="1"/>
  <c r="C9" i="2"/>
  <c r="C8" i="2" s="1"/>
  <c r="F23" i="1" l="1"/>
  <c r="F22" i="1" s="1"/>
  <c r="F84" i="1"/>
  <c r="E84" i="1"/>
  <c r="E11" i="1"/>
  <c r="E21" i="1" s="1"/>
  <c r="E20" i="1" s="1"/>
  <c r="D9" i="1"/>
  <c r="D8" i="1" s="1"/>
  <c r="D23" i="1"/>
  <c r="D22" i="1" s="1"/>
  <c r="D84" i="1"/>
  <c r="G11" i="1"/>
  <c r="G21" i="1" s="1"/>
  <c r="G20" i="1" s="1"/>
  <c r="G84" i="1"/>
  <c r="C84" i="1"/>
  <c r="C11" i="1"/>
  <c r="F9" i="1"/>
  <c r="F8" i="1" s="1"/>
  <c r="E9" i="1" l="1"/>
  <c r="E8" i="1" s="1"/>
  <c r="G9" i="1"/>
  <c r="G8" i="1" s="1"/>
  <c r="C9" i="1"/>
  <c r="C8" i="1" s="1"/>
  <c r="C21" i="1"/>
  <c r="C20" i="1" s="1"/>
</calcChain>
</file>

<file path=xl/sharedStrings.xml><?xml version="1.0" encoding="utf-8"?>
<sst xmlns="http://schemas.openxmlformats.org/spreadsheetml/2006/main" count="476" uniqueCount="418">
  <si>
    <t>Cod</t>
  </si>
  <si>
    <t>Denumire indicator</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</si>
  <si>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</si>
  <si>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</si>
  <si>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</si>
  <si>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</si>
  <si>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</si>
  <si>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</si>
  <si>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</si>
  <si>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</si>
  <si>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</si>
  <si>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</si>
  <si>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</si>
  <si>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</si>
  <si>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</si>
  <si>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</si>
  <si>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</si>
  <si>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</si>
  <si>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</si>
  <si>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</si>
  <si>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</si>
  <si>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</si>
  <si>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</si>
  <si>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</si>
  <si>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</si>
  <si>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</si>
  <si>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</si>
  <si>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</si>
  <si>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</si>
  <si>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</si>
  <si>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</si>
  <si>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</si>
  <si>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</si>
  <si>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</si>
  <si>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</si>
  <si>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</si>
  <si>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</si>
  <si>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</si>
  <si>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</si>
  <si>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</si>
  <si>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</si>
  <si>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</si>
  <si>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66.05.10.01.12</t>
  </si>
  <si>
    <t>Indemnizatii platite unor persoane din afara unitatii</t>
  </si>
  <si>
    <t>66.05.10.01.13</t>
  </si>
  <si>
    <t>Indemnizatii de delegare</t>
  </si>
  <si>
    <t>Indemnizatii de detasare</t>
  </si>
  <si>
    <t>66.05.10.01.30</t>
  </si>
  <si>
    <t>Alte drepturi salariale in bani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</si>
  <si>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</si>
  <si>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</si>
  <si>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</si>
  <si>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</si>
  <si>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</si>
  <si>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</si>
  <si>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</si>
  <si>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</si>
  <si>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</si>
  <si>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</si>
  <si>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</si>
  <si>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</si>
  <si>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</si>
  <si>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</si>
  <si>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</si>
  <si>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</si>
  <si>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</si>
  <si>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</si>
  <si>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</si>
  <si>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</si>
  <si>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</si>
  <si>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</si>
  <si>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</si>
  <si>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</si>
  <si>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</si>
  <si>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</si>
  <si>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</si>
  <si>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</si>
  <si>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</si>
  <si>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</si>
  <si>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</si>
  <si>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</si>
  <si>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</si>
  <si>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</si>
  <si>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</si>
  <si>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</si>
  <si>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</si>
  <si>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</si>
  <si>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</si>
  <si>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</si>
  <si>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</si>
  <si>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</si>
  <si>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</si>
  <si>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</si>
  <si>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</si>
  <si>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</si>
  <si>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</si>
  <si>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</si>
  <si>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</si>
  <si>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</si>
  <si>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</si>
  <si>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</si>
  <si>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</si>
  <si>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</si>
  <si>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</si>
  <si>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</si>
  <si>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</si>
  <si>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</si>
  <si>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</si>
  <si>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</si>
  <si>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</si>
  <si>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</si>
  <si>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</si>
  <si>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</si>
  <si>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</si>
  <si>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</si>
  <si>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</si>
  <si>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</si>
  <si>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</si>
  <si>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</si>
  <si>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</si>
  <si>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</si>
  <si>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</si>
  <si>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</si>
  <si>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</si>
  <si>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</si>
  <si>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</si>
  <si>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</si>
  <si>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</si>
  <si>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</si>
  <si>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</si>
  <si>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</si>
  <si>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</si>
  <si>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</si>
  <si>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</si>
  <si>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</si>
  <si>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</si>
  <si>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</si>
  <si>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</si>
  <si>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</si>
  <si>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</si>
  <si>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</si>
  <si>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</si>
  <si>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</si>
  <si>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</si>
  <si>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</si>
  <si>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</si>
  <si>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</si>
  <si>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</si>
  <si>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</si>
  <si>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</si>
  <si>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</si>
  <si>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</si>
  <si>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</si>
  <si>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</si>
  <si>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</si>
  <si>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</si>
  <si>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</si>
  <si>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</si>
  <si>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</si>
  <si>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</si>
  <si>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</si>
  <si>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</si>
  <si>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</si>
  <si>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</si>
  <si>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</si>
  <si>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</si>
  <si>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</si>
  <si>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</si>
  <si>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</si>
  <si>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</si>
  <si>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</si>
  <si>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</si>
  <si>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</si>
  <si>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</si>
  <si>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</si>
  <si>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</si>
  <si>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</si>
  <si>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</si>
  <si>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</si>
  <si>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</si>
  <si>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</si>
  <si>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</si>
  <si>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</si>
  <si>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</si>
  <si>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</si>
  <si>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</si>
  <si>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</si>
  <si>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</si>
  <si>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</si>
  <si>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</si>
  <si>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</si>
  <si>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</si>
  <si>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</si>
  <si>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</si>
  <si>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</si>
  <si>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</si>
  <si>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</si>
  <si>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</si>
  <si>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</si>
  <si>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</si>
  <si>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</si>
  <si>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</si>
  <si>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</si>
  <si>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</si>
  <si>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</si>
  <si>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</si>
  <si>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</si>
  <si>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</si>
  <si>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</si>
  <si>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</si>
  <si>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</si>
  <si>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</si>
  <si>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</si>
  <si>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</si>
  <si>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</si>
  <si>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</si>
  <si>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</si>
  <si>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</si>
  <si>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</si>
  <si>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</si>
  <si>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</si>
  <si>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</si>
  <si>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</si>
  <si>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</si>
  <si>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</si>
  <si>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</si>
  <si>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</si>
  <si>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</si>
  <si>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</si>
  <si>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</si>
  <si>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</si>
  <si>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</si>
  <si>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</si>
  <si>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</si>
  <si>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</si>
  <si>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</si>
  <si>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</si>
  <si>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</si>
  <si>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</si>
  <si>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</si>
  <si>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</si>
  <si>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</si>
  <si>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</si>
  <si>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</si>
  <si>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</si>
  <si>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</si>
  <si>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</si>
  <si>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</si>
  <si>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</si>
  <si>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</si>
  <si>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</si>
  <si>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</si>
  <si>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</si>
  <si>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</si>
  <si>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</si>
  <si>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</si>
  <si>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</si>
  <si>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</si>
  <si>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</si>
  <si>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</si>
  <si>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</si>
  <si>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</si>
  <si>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</si>
  <si>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</si>
  <si>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</si>
  <si>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</si>
  <si>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</si>
  <si>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</si>
  <si>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</si>
  <si>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</si>
  <si>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</si>
  <si>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</si>
  <si>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</si>
  <si>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</si>
  <si>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</si>
  <si>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</si>
  <si>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</si>
  <si>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</si>
  <si>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</si>
  <si>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</si>
  <si>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</si>
  <si>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</si>
  <si>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</si>
  <si>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</si>
  <si>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</si>
  <si>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</si>
  <si>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</si>
  <si>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</si>
  <si>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</si>
  <si>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</si>
  <si>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</si>
  <si>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</si>
  <si>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</si>
  <si>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</si>
  <si>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</si>
  <si>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</si>
  <si>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</si>
  <si>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</si>
  <si>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</si>
  <si>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</si>
  <si>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</si>
  <si>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</si>
  <si>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</si>
  <si>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</si>
  <si>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</si>
  <si>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</si>
  <si>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</si>
  <si>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</si>
  <si>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</si>
  <si>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</si>
  <si>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</si>
  <si>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</si>
  <si>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</si>
  <si>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</si>
  <si>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</si>
  <si>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</si>
  <si>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</si>
  <si>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</si>
  <si>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</si>
  <si>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</si>
  <si>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</si>
  <si>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</si>
  <si>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</si>
  <si>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</si>
  <si>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</si>
  <si>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</si>
  <si>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</si>
  <si>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</si>
  <si>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</si>
  <si>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</si>
  <si>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</si>
  <si>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</si>
  <si>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</si>
  <si>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</si>
  <si>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</si>
  <si>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</si>
  <si>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</si>
  <si>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</si>
  <si>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</si>
  <si>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</si>
  <si>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</si>
  <si>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</si>
  <si>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</si>
  <si>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</si>
  <si>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</si>
  <si>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</si>
  <si>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</si>
  <si>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</si>
  <si>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</si>
  <si>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</si>
  <si>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</si>
  <si>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</si>
  <si>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</si>
  <si>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</si>
  <si>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</si>
  <si>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</si>
  <si>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</si>
  <si>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</si>
  <si>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</si>
  <si>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</si>
  <si>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</si>
  <si>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</si>
  <si>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</si>
  <si>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</si>
  <si>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</si>
  <si>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</si>
  <si>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</si>
  <si>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</si>
  <si>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</si>
  <si>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</si>
  <si>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</si>
  <si>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</si>
  <si>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</si>
  <si>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</si>
  <si>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</si>
  <si>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</si>
  <si>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</si>
  <si>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</si>
  <si>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</si>
  <si>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</si>
  <si>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</si>
  <si>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</si>
  <si>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</si>
  <si>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</si>
  <si>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</si>
  <si>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</si>
  <si>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</si>
  <si>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</si>
  <si>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</si>
  <si>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</si>
  <si>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</si>
  <si>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</si>
  <si>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</si>
  <si>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</si>
  <si>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</si>
  <si>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</si>
  <si>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</si>
  <si>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</si>
  <si>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</si>
  <si>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</si>
  <si>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</si>
  <si>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</si>
  <si>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</si>
  <si>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Raspundem de realitatea si exactitatea datelor</t>
  </si>
  <si>
    <t>Presedinte - Director General</t>
  </si>
  <si>
    <t xml:space="preserve">lei </t>
  </si>
  <si>
    <t xml:space="preserve"> lei</t>
  </si>
  <si>
    <t xml:space="preserve"> Contributii platite de angajator in numele angajatului</t>
  </si>
  <si>
    <t>Ec.Ilisuan Camelia</t>
  </si>
  <si>
    <t>Director Economic</t>
  </si>
  <si>
    <t>Ec.Ratiu Mircea Ioan</t>
  </si>
  <si>
    <t>CASA DE ASIGURARI DE SANATATE BISTRITA-NASAUD</t>
  </si>
  <si>
    <t>CONT DE EXECUTIE CHELTUIELI IUNIE  2018</t>
  </si>
  <si>
    <t>CONT DE EXECUTIE VENITURI IUNIE 2018</t>
  </si>
  <si>
    <t>21.29</t>
  </si>
  <si>
    <t>Contribuția de asigurări sociale de sănătate datorată de persoanele fizice care realizează venituri în baza contractelor de activitate sportivă</t>
  </si>
  <si>
    <t>Nr.  12992       /12,07,2018</t>
  </si>
  <si>
    <t>Nr.12992 /12,07,2018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</si>
</sst>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e_i_-;\-* #,##0.00\ _l_e_i_-;_-* &quot;-&quot;??\ _l_e_i_-;_-@_-"/>
    <numFmt numFmtId="164" formatCode="#,##0.0"/>
    <numFmt numFmtId="165" formatCode="#,##0.00_ ;[Red]\-#,##0.00\ "/>
  </numFmts>
  <fonts count="30" x14ac:knownFonts="1">
    <font>
      <sz val="10"/>
      <name val="Arial"/>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sz val="10"/>
      <name val="Arial"/>
      <family val="2"/>
      <charset val="238"/>
    </font>
    <font>
      <i/>
      <sz val="10"/>
      <name val="Palatino Linotype"/>
      <family val="1"/>
      <charset val="238"/>
    </font>
    <font>
      <b/>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Arial"/>
      <family val="2"/>
    </font>
    <font>
      <sz val="12"/>
      <name val="Arial"/>
      <family val="2"/>
    </font>
    <font>
      <b/>
      <i/>
      <sz val="10"/>
      <name val="Arial"/>
      <family val="2"/>
    </font>
    <font>
      <b/>
      <i/>
      <sz val="14"/>
      <name val="Arial"/>
      <family val="2"/>
    </font>
    <font>
      <b/>
      <sz val="10"/>
      <name val="Arial"/>
      <family val="2"/>
    </font>
    <font>
      <b/>
      <sz val="9"/>
      <name val="Arial"/>
      <family val="2"/>
    </font>
    <font>
      <b/>
      <sz val="10"/>
      <name val="Arial"/>
      <family val="2"/>
      <charset val="238"/>
    </font>
    <font>
      <b/>
      <sz val="9"/>
      <name val="Arial"/>
      <family val="2"/>
      <charset val="238"/>
    </font>
    <font>
      <sz val="9"/>
      <name val="Arial"/>
      <family val="2"/>
      <charset val="238"/>
    </font>
    <font>
      <sz val="11"/>
      <name val="Times New Roman CE"/>
      <charset val="238"/>
    </font>
    <font>
      <b/>
      <sz val="11"/>
      <name val="Times New Roman CE"/>
    </font>
    <font>
      <sz val="11"/>
      <name val="Calibri"/>
      <family val="2"/>
      <charset val="238"/>
    </font>
    <font>
      <sz val="10"/>
      <color indexed="8"/>
      <name val="Arial"/>
      <family val="2"/>
    </font>
    <font>
      <sz val="11"/>
      <name val="Arial"/>
      <family val="2"/>
      <charset val="238"/>
    </font>
    <font>
      <i/>
      <sz val="11"/>
      <name val="Arial"/>
      <family val="2"/>
    </font>
    <font>
      <sz val="11"/>
      <name val="Arial"/>
      <family val="2"/>
    </font>
    <font>
      <b/>
      <sz val="11"/>
      <name val="Arial"/>
      <family val="2"/>
      <charset val="238"/>
    </font>
  </fonts>
  <fills count="2">
    <fill>
      <patternFill patternType="none"/>
    </fill>
    <fill>
      <patternFill patternType="gray125"/>
    </fill>
  </fills>
  <borders count="4">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8"/>
      </top>
      <bottom style="hair">
        <color indexed="8"/>
      </bottom>
      <diagonal/>
    </border>
  </borders>
  <cellStyleXfs count="14">
    <xf numFmtId="0" fontId="0" fillId="0" borderId="0"/>
    <xf numFmtId="0" fontId="6" fillId="0" borderId="0"/>
    <xf numFmtId="0" fontId="6" fillId="0" borderId="0"/>
    <xf numFmtId="0" fontId="1" fillId="0" borderId="0"/>
    <xf numFmtId="0" fontId="1" fillId="0" borderId="0"/>
    <xf numFmtId="43" fontId="13" fillId="0" borderId="0" applyFont="0" applyFill="0" applyBorder="0" applyAlignment="0" applyProtection="0"/>
    <xf numFmtId="3" fontId="6" fillId="0" borderId="0"/>
    <xf numFmtId="0" fontId="13" fillId="0" borderId="0"/>
    <xf numFmtId="0" fontId="13" fillId="0" borderId="0"/>
    <xf numFmtId="0" fontId="13" fillId="0" borderId="0"/>
    <xf numFmtId="0" fontId="14" fillId="0" borderId="0"/>
    <xf numFmtId="9" fontId="13" fillId="0" borderId="0" applyFont="0" applyFill="0" applyBorder="0" applyAlignment="0" applyProtection="0"/>
    <xf numFmtId="0" fontId="13" fillId="0" borderId="0"/>
    <xf numFmtId="0" fontId="6" fillId="0" borderId="0"/>
  </cellStyleXfs>
  <cellXfs count="132">
    <xf numFmtId="0" fontId="0" fillId="0" borderId="0" xfId="0"/>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2" fillId="0" borderId="0" xfId="0" applyNumberFormat="1" applyFont="1" applyFill="1" applyBorder="1"/>
    <xf numFmtId="0" fontId="2" fillId="0" borderId="0" xfId="0" applyFont="1" applyFill="1"/>
    <xf numFmtId="4" fontId="2" fillId="0" borderId="0" xfId="0" applyNumberFormat="1" applyFont="1" applyFill="1" applyBorder="1"/>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4" fontId="2" fillId="0" borderId="0" xfId="0" applyNumberFormat="1" applyFont="1" applyFill="1" applyBorder="1"/>
    <xf numFmtId="49"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 xfId="0" applyNumberFormat="1" applyFont="1" applyFill="1" applyBorder="1" applyAlignment="1">
      <alignment horizontal="center" vertical="top" wrapText="1"/>
    </xf>
    <xf numFmtId="3" fontId="5"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49" fontId="5" fillId="0" borderId="1" xfId="0" applyNumberFormat="1" applyFont="1" applyFill="1" applyBorder="1" applyAlignment="1">
      <alignment vertical="top" wrapText="1"/>
    </xf>
    <xf numFmtId="165" fontId="5" fillId="0" borderId="1" xfId="1" applyNumberFormat="1" applyFont="1" applyFill="1" applyBorder="1" applyAlignment="1" applyProtection="1">
      <alignment horizontal="left" wrapText="1"/>
    </xf>
    <xf numFmtId="4" fontId="5" fillId="0" borderId="0" xfId="0" applyNumberFormat="1" applyFont="1" applyFill="1"/>
    <xf numFmtId="0" fontId="5" fillId="0" borderId="0" xfId="0" applyFont="1" applyFill="1"/>
    <xf numFmtId="165" fontId="5" fillId="0" borderId="1" xfId="1" applyNumberFormat="1" applyFont="1" applyFill="1" applyBorder="1" applyAlignment="1">
      <alignment wrapText="1"/>
    </xf>
    <xf numFmtId="3" fontId="5" fillId="0" borderId="1" xfId="2" applyNumberFormat="1" applyFont="1" applyFill="1" applyBorder="1" applyAlignment="1">
      <alignment horizontal="right" wrapText="1"/>
    </xf>
    <xf numFmtId="49" fontId="5" fillId="0" borderId="1"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4" fontId="2" fillId="0" borderId="1" xfId="1" applyNumberFormat="1" applyFont="1" applyFill="1" applyBorder="1" applyAlignment="1">
      <alignment wrapText="1"/>
    </xf>
    <xf numFmtId="165" fontId="2" fillId="0" borderId="1" xfId="1" applyNumberFormat="1" applyFont="1" applyFill="1" applyBorder="1" applyAlignment="1">
      <alignment wrapText="1"/>
    </xf>
    <xf numFmtId="165" fontId="2" fillId="0" borderId="1" xfId="1"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5" fontId="7" fillId="0" borderId="1" xfId="1" applyNumberFormat="1" applyFont="1" applyFill="1" applyBorder="1" applyAlignment="1">
      <alignment wrapText="1"/>
    </xf>
    <xf numFmtId="49" fontId="2" fillId="0" borderId="1" xfId="0" applyNumberFormat="1" applyFont="1" applyFill="1" applyBorder="1" applyAlignment="1">
      <alignment horizontal="left" vertical="top" wrapText="1"/>
    </xf>
    <xf numFmtId="165" fontId="5" fillId="0" borderId="1" xfId="2" applyNumberFormat="1" applyFont="1" applyFill="1" applyBorder="1" applyAlignment="1">
      <alignment wrapText="1"/>
    </xf>
    <xf numFmtId="165" fontId="2" fillId="0" borderId="1" xfId="2" applyNumberFormat="1" applyFont="1" applyFill="1" applyBorder="1" applyAlignment="1">
      <alignment wrapText="1"/>
    </xf>
    <xf numFmtId="49" fontId="9" fillId="0" borderId="1" xfId="0" applyNumberFormat="1" applyFont="1" applyFill="1" applyBorder="1" applyAlignment="1">
      <alignment vertical="top" wrapText="1"/>
    </xf>
    <xf numFmtId="4" fontId="2" fillId="0" borderId="1" xfId="0" applyNumberFormat="1" applyFont="1" applyFill="1" applyBorder="1" applyAlignment="1" applyProtection="1">
      <alignment wrapText="1"/>
    </xf>
    <xf numFmtId="4" fontId="2" fillId="0" borderId="1" xfId="0" applyNumberFormat="1" applyFont="1" applyFill="1" applyBorder="1" applyAlignment="1" applyProtection="1">
      <alignment horizontal="left" wrapText="1"/>
    </xf>
    <xf numFmtId="4" fontId="5" fillId="0" borderId="1" xfId="0" applyNumberFormat="1" applyFont="1" applyFill="1" applyBorder="1" applyAlignment="1" applyProtection="1">
      <alignment horizontal="left" wrapText="1"/>
    </xf>
    <xf numFmtId="165" fontId="10" fillId="0" borderId="1" xfId="1" applyNumberFormat="1" applyFont="1" applyFill="1" applyBorder="1" applyAlignment="1">
      <alignment wrapText="1"/>
    </xf>
    <xf numFmtId="4" fontId="2" fillId="0" borderId="1" xfId="1" applyNumberFormat="1" applyFont="1" applyFill="1" applyBorder="1" applyAlignment="1" applyProtection="1">
      <alignment wrapText="1"/>
    </xf>
    <xf numFmtId="165" fontId="10" fillId="0" borderId="1" xfId="1" applyNumberFormat="1" applyFont="1" applyFill="1" applyBorder="1" applyAlignment="1">
      <alignment horizontal="left" vertical="center" wrapText="1"/>
    </xf>
    <xf numFmtId="165" fontId="11" fillId="0" borderId="1" xfId="2" applyNumberFormat="1" applyFont="1" applyFill="1" applyBorder="1" applyAlignment="1">
      <alignment horizontal="left" vertical="center" wrapText="1"/>
    </xf>
    <xf numFmtId="165" fontId="10" fillId="0" borderId="1" xfId="2" applyNumberFormat="1" applyFont="1" applyFill="1" applyBorder="1" applyAlignment="1">
      <alignment horizontal="left" vertical="center" wrapText="1"/>
    </xf>
    <xf numFmtId="3" fontId="2" fillId="0" borderId="1" xfId="0" applyNumberFormat="1" applyFont="1" applyFill="1" applyBorder="1" applyAlignment="1" applyProtection="1">
      <alignment vertical="top" wrapText="1"/>
    </xf>
    <xf numFmtId="165" fontId="5" fillId="0" borderId="1" xfId="3" applyNumberFormat="1" applyFont="1" applyFill="1" applyBorder="1" applyAlignment="1">
      <alignment vertical="top" wrapText="1"/>
    </xf>
    <xf numFmtId="165" fontId="5" fillId="0" borderId="1" xfId="4" applyNumberFormat="1" applyFont="1" applyFill="1" applyBorder="1" applyAlignment="1" applyProtection="1">
      <alignment vertical="top" wrapText="1"/>
    </xf>
    <xf numFmtId="4" fontId="2" fillId="0" borderId="1" xfId="0" applyNumberFormat="1" applyFont="1" applyFill="1" applyBorder="1"/>
    <xf numFmtId="4" fontId="2" fillId="0" borderId="1" xfId="0" applyNumberFormat="1" applyFont="1" applyFill="1" applyBorder="1" applyAlignment="1">
      <alignment horizontal="left" vertical="center" wrapText="1"/>
    </xf>
    <xf numFmtId="2" fontId="2" fillId="0" borderId="1" xfId="1" applyNumberFormat="1" applyFont="1" applyFill="1" applyBorder="1" applyAlignment="1">
      <alignment wrapText="1"/>
    </xf>
    <xf numFmtId="165" fontId="5" fillId="0" borderId="1" xfId="1" applyNumberFormat="1" applyFont="1" applyFill="1" applyBorder="1" applyAlignment="1"/>
    <xf numFmtId="165" fontId="2" fillId="0" borderId="1" xfId="1" applyNumberFormat="1" applyFont="1" applyFill="1" applyBorder="1" applyAlignment="1"/>
    <xf numFmtId="3" fontId="5" fillId="0" borderId="1" xfId="0" applyNumberFormat="1" applyFont="1" applyFill="1" applyBorder="1" applyAlignment="1">
      <alignment wrapText="1"/>
    </xf>
    <xf numFmtId="3" fontId="2" fillId="0" borderId="1" xfId="0" applyNumberFormat="1" applyFont="1" applyFill="1" applyBorder="1" applyAlignment="1">
      <alignment wrapText="1"/>
    </xf>
    <xf numFmtId="0" fontId="0" fillId="0" borderId="0" xfId="0" applyFill="1" applyAlignment="1">
      <alignment wrapText="1"/>
    </xf>
    <xf numFmtId="0" fontId="15" fillId="0" borderId="0" xfId="0" applyFont="1" applyFill="1" applyAlignment="1">
      <alignment horizontal="left"/>
    </xf>
    <xf numFmtId="4" fontId="16" fillId="0" borderId="0" xfId="0" applyNumberFormat="1" applyFont="1" applyFill="1" applyAlignment="1">
      <alignment horizontal="center"/>
    </xf>
    <xf numFmtId="0" fontId="0" fillId="0" borderId="0" xfId="0" applyFill="1"/>
    <xf numFmtId="4" fontId="0" fillId="0" borderId="0" xfId="0" applyNumberFormat="1" applyFill="1" applyBorder="1"/>
    <xf numFmtId="0" fontId="0" fillId="0" borderId="0" xfId="0" applyFill="1" applyBorder="1"/>
    <xf numFmtId="0" fontId="13" fillId="0" borderId="0" xfId="0" applyFont="1" applyFill="1" applyBorder="1"/>
    <xf numFmtId="4" fontId="1" fillId="0" borderId="0" xfId="0" applyNumberFormat="1" applyFont="1" applyFill="1" applyBorder="1"/>
    <xf numFmtId="0" fontId="0" fillId="0" borderId="0" xfId="0" applyFill="1" applyBorder="1" applyAlignment="1">
      <alignment horizontal="center" wrapText="1"/>
    </xf>
    <xf numFmtId="4" fontId="17"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wrapText="1"/>
    </xf>
    <xf numFmtId="0" fontId="13" fillId="0" borderId="0" xfId="0" applyFont="1" applyFill="1"/>
    <xf numFmtId="3" fontId="17" fillId="0" borderId="1" xfId="0" applyNumberFormat="1" applyFont="1" applyFill="1" applyBorder="1" applyAlignment="1">
      <alignment horizontal="center"/>
    </xf>
    <xf numFmtId="3" fontId="17" fillId="0" borderId="1" xfId="0" applyNumberFormat="1" applyFont="1" applyFill="1" applyBorder="1" applyAlignment="1">
      <alignment horizontal="center" wrapText="1"/>
    </xf>
    <xf numFmtId="3" fontId="17" fillId="0" borderId="0" xfId="0" applyNumberFormat="1" applyFont="1" applyFill="1" applyBorder="1" applyAlignment="1">
      <alignment horizontal="center"/>
    </xf>
    <xf numFmtId="3" fontId="13" fillId="0" borderId="0" xfId="0" applyNumberFormat="1" applyFont="1" applyFill="1" applyBorder="1"/>
    <xf numFmtId="3" fontId="13" fillId="0" borderId="0" xfId="0" applyNumberFormat="1" applyFont="1" applyFill="1"/>
    <xf numFmtId="49" fontId="20" fillId="0" borderId="1" xfId="0" applyNumberFormat="1" applyFont="1" applyFill="1" applyBorder="1" applyAlignment="1">
      <alignment horizontal="left"/>
    </xf>
    <xf numFmtId="4" fontId="17" fillId="0" borderId="1" xfId="0" applyNumberFormat="1" applyFont="1" applyFill="1" applyBorder="1" applyAlignment="1">
      <alignment wrapText="1"/>
    </xf>
    <xf numFmtId="3" fontId="17" fillId="0" borderId="1" xfId="0" applyNumberFormat="1" applyFont="1" applyFill="1" applyBorder="1"/>
    <xf numFmtId="4" fontId="17" fillId="0" borderId="0" xfId="0" applyNumberFormat="1" applyFont="1" applyFill="1" applyBorder="1"/>
    <xf numFmtId="49" fontId="21" fillId="0" borderId="1" xfId="0" applyNumberFormat="1" applyFont="1" applyFill="1" applyBorder="1" applyAlignment="1">
      <alignment horizontal="left"/>
    </xf>
    <xf numFmtId="4" fontId="13" fillId="0" borderId="1" xfId="0" applyNumberFormat="1" applyFont="1" applyFill="1" applyBorder="1" applyAlignment="1">
      <alignment wrapText="1"/>
    </xf>
    <xf numFmtId="4" fontId="22" fillId="0" borderId="1" xfId="0" applyNumberFormat="1" applyFont="1" applyFill="1" applyBorder="1" applyAlignment="1">
      <alignment wrapText="1"/>
    </xf>
    <xf numFmtId="4" fontId="23" fillId="0" borderId="1" xfId="0" applyNumberFormat="1" applyFont="1" applyFill="1" applyBorder="1" applyAlignment="1">
      <alignment wrapText="1"/>
    </xf>
    <xf numFmtId="4" fontId="17" fillId="0" borderId="1" xfId="0" applyNumberFormat="1" applyFont="1" applyFill="1" applyBorder="1"/>
    <xf numFmtId="4" fontId="24" fillId="0" borderId="1" xfId="0" applyNumberFormat="1" applyFont="1" applyFill="1" applyBorder="1" applyAlignment="1">
      <alignment wrapText="1"/>
    </xf>
    <xf numFmtId="0" fontId="21" fillId="0" borderId="1" xfId="0" applyFont="1" applyFill="1" applyBorder="1" applyAlignment="1">
      <alignment wrapText="1"/>
    </xf>
    <xf numFmtId="49" fontId="21" fillId="0" borderId="1" xfId="13" applyNumberFormat="1" applyFont="1" applyFill="1" applyBorder="1" applyAlignment="1" applyProtection="1">
      <alignment horizontal="left"/>
      <protection locked="0"/>
    </xf>
    <xf numFmtId="4" fontId="13" fillId="0" borderId="1" xfId="13" applyNumberFormat="1" applyFont="1" applyFill="1" applyBorder="1" applyAlignment="1" applyProtection="1">
      <alignment wrapText="1"/>
      <protection locked="0"/>
    </xf>
    <xf numFmtId="49" fontId="18" fillId="0" borderId="1" xfId="0" applyNumberFormat="1" applyFont="1" applyFill="1" applyBorder="1" applyAlignment="1">
      <alignment horizontal="left"/>
    </xf>
    <xf numFmtId="0" fontId="17" fillId="0" borderId="0" xfId="0" applyFont="1" applyFill="1" applyBorder="1"/>
    <xf numFmtId="0" fontId="17" fillId="0" borderId="0" xfId="0" applyFont="1" applyFill="1"/>
    <xf numFmtId="0" fontId="17" fillId="0" borderId="1" xfId="0" applyFont="1" applyFill="1" applyBorder="1"/>
    <xf numFmtId="4" fontId="25" fillId="0" borderId="1" xfId="0" applyNumberFormat="1" applyFont="1" applyFill="1" applyBorder="1" applyAlignment="1">
      <alignment wrapText="1"/>
    </xf>
    <xf numFmtId="49" fontId="21" fillId="0" borderId="1" xfId="0" applyNumberFormat="1" applyFont="1" applyFill="1" applyBorder="1" applyAlignment="1" applyProtection="1">
      <alignment horizontal="left" vertical="center"/>
    </xf>
    <xf numFmtId="4" fontId="25" fillId="0" borderId="1" xfId="0" applyNumberFormat="1" applyFont="1" applyFill="1" applyBorder="1" applyAlignment="1" applyProtection="1">
      <alignment horizontal="left" wrapText="1"/>
    </xf>
    <xf numFmtId="4" fontId="17" fillId="0" borderId="2" xfId="0" applyNumberFormat="1" applyFont="1" applyFill="1" applyBorder="1"/>
    <xf numFmtId="4" fontId="21" fillId="0" borderId="1" xfId="0" applyNumberFormat="1" applyFont="1" applyFill="1" applyBorder="1" applyAlignment="1">
      <alignment horizontal="left"/>
    </xf>
    <xf numFmtId="4" fontId="13" fillId="0" borderId="1" xfId="0" applyNumberFormat="1" applyFont="1" applyFill="1" applyBorder="1" applyAlignment="1" applyProtection="1">
      <alignment horizontal="left" wrapText="1"/>
    </xf>
    <xf numFmtId="165" fontId="13" fillId="0" borderId="1" xfId="0" applyNumberFormat="1" applyFont="1" applyFill="1" applyBorder="1" applyAlignment="1" applyProtection="1">
      <alignment wrapText="1"/>
    </xf>
    <xf numFmtId="0" fontId="13" fillId="0" borderId="1" xfId="0" applyFont="1" applyFill="1" applyBorder="1" applyAlignment="1">
      <alignment wrapText="1"/>
    </xf>
    <xf numFmtId="165" fontId="13" fillId="0" borderId="1" xfId="1" applyNumberFormat="1" applyFont="1" applyFill="1" applyBorder="1" applyAlignment="1" applyProtection="1">
      <alignment wrapText="1"/>
    </xf>
    <xf numFmtId="4" fontId="13" fillId="0" borderId="0" xfId="0" applyNumberFormat="1" applyFont="1" applyFill="1" applyBorder="1"/>
    <xf numFmtId="0" fontId="13" fillId="0" borderId="1" xfId="0" applyFont="1" applyFill="1" applyBorder="1" applyAlignment="1">
      <alignment horizontal="left" vertical="center" wrapText="1"/>
    </xf>
    <xf numFmtId="0" fontId="26" fillId="0" borderId="0" xfId="0" applyFont="1" applyFill="1" applyBorder="1" applyAlignment="1">
      <alignment wrapText="1"/>
    </xf>
    <xf numFmtId="4" fontId="26" fillId="0" borderId="0" xfId="1" applyNumberFormat="1" applyFont="1" applyFill="1" applyBorder="1" applyAlignment="1">
      <alignment wrapText="1"/>
    </xf>
    <xf numFmtId="4" fontId="13" fillId="0" borderId="0" xfId="0" applyNumberFormat="1" applyFont="1" applyFill="1"/>
    <xf numFmtId="0" fontId="13" fillId="0" borderId="0" xfId="0" applyFont="1" applyFill="1" applyAlignment="1">
      <alignment wrapText="1"/>
    </xf>
    <xf numFmtId="0" fontId="28" fillId="0" borderId="0" xfId="0" applyFont="1" applyFill="1" applyAlignment="1">
      <alignment wrapText="1"/>
    </xf>
    <xf numFmtId="0" fontId="28" fillId="0" borderId="0" xfId="0" applyFont="1" applyFill="1"/>
    <xf numFmtId="4" fontId="28" fillId="0" borderId="0" xfId="0" applyNumberFormat="1" applyFont="1" applyFill="1"/>
    <xf numFmtId="0" fontId="28" fillId="0" borderId="0" xfId="0" applyFont="1" applyFill="1" applyBorder="1"/>
    <xf numFmtId="4" fontId="28" fillId="0" borderId="0" xfId="0" applyNumberFormat="1" applyFont="1" applyFill="1" applyBorder="1"/>
    <xf numFmtId="4" fontId="0" fillId="0" borderId="0" xfId="0" applyNumberFormat="1" applyFill="1"/>
    <xf numFmtId="0" fontId="15" fillId="0" borderId="0" xfId="0" applyFont="1" applyFill="1" applyAlignment="1">
      <alignment horizontal="right"/>
    </xf>
    <xf numFmtId="3" fontId="4" fillId="0" borderId="0" xfId="0" applyNumberFormat="1" applyFont="1" applyFill="1" applyBorder="1" applyAlignment="1">
      <alignment horizontal="right" wrapText="1"/>
    </xf>
    <xf numFmtId="4" fontId="13" fillId="0" borderId="1" xfId="0" applyNumberFormat="1" applyFont="1" applyFill="1" applyBorder="1"/>
    <xf numFmtId="4" fontId="19" fillId="0" borderId="1" xfId="0" applyNumberFormat="1" applyFont="1" applyFill="1" applyBorder="1"/>
    <xf numFmtId="4" fontId="5" fillId="0" borderId="1" xfId="2" applyNumberFormat="1" applyFont="1" applyFill="1" applyBorder="1" applyAlignment="1" applyProtection="1">
      <alignment horizontal="right" wrapText="1"/>
    </xf>
    <xf numFmtId="4" fontId="5" fillId="0" borderId="1" xfId="2" applyNumberFormat="1" applyFont="1" applyFill="1" applyBorder="1" applyAlignment="1">
      <alignment horizontal="right" wrapText="1"/>
    </xf>
    <xf numFmtId="4" fontId="4" fillId="0" borderId="1" xfId="0" applyNumberFormat="1" applyFont="1" applyFill="1" applyBorder="1" applyAlignment="1">
      <alignment horizontal="right"/>
    </xf>
    <xf numFmtId="4" fontId="2" fillId="0" borderId="1" xfId="2" applyNumberFormat="1" applyFont="1" applyFill="1" applyBorder="1" applyAlignment="1" applyProtection="1">
      <alignment horizontal="right" wrapText="1"/>
    </xf>
    <xf numFmtId="4" fontId="8" fillId="0" borderId="1" xfId="2" applyNumberFormat="1" applyFont="1" applyFill="1" applyBorder="1" applyAlignment="1">
      <alignment horizontal="right" wrapText="1"/>
    </xf>
    <xf numFmtId="4" fontId="5" fillId="0" borderId="1" xfId="2" applyNumberFormat="1" applyFont="1" applyFill="1" applyBorder="1" applyAlignment="1">
      <alignment horizontal="right"/>
    </xf>
    <xf numFmtId="4" fontId="2" fillId="0" borderId="1" xfId="0" applyNumberFormat="1" applyFont="1" applyFill="1" applyBorder="1" applyAlignment="1">
      <alignment vertical="top" wrapText="1"/>
    </xf>
    <xf numFmtId="4" fontId="8" fillId="0" borderId="1" xfId="2"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2" fillId="0" borderId="1" xfId="0" applyNumberFormat="1" applyFont="1" applyFill="1" applyBorder="1" applyProtection="1"/>
    <xf numFmtId="4" fontId="5" fillId="0" borderId="1" xfId="0" applyNumberFormat="1" applyFont="1" applyFill="1" applyBorder="1"/>
    <xf numFmtId="0" fontId="1" fillId="0" borderId="0" xfId="0" applyFont="1" applyFill="1" applyAlignment="1"/>
    <xf numFmtId="0" fontId="29" fillId="0" borderId="0" xfId="0" applyFont="1" applyFill="1"/>
    <xf numFmtId="4" fontId="29" fillId="0" borderId="0" xfId="0" applyNumberFormat="1" applyFont="1" applyFill="1"/>
    <xf numFmtId="49" fontId="13" fillId="0" borderId="3" xfId="0" applyNumberFormat="1" applyFont="1" applyFill="1" applyBorder="1" applyAlignment="1" applyProtection="1">
      <alignment vertical="center" wrapText="1"/>
    </xf>
    <xf numFmtId="0" fontId="17" fillId="0" borderId="0" xfId="0" applyFont="1" applyFill="1" applyBorder="1" applyAlignment="1">
      <alignment horizontal="center" wrapText="1"/>
    </xf>
    <xf numFmtId="0" fontId="27" fillId="0" borderId="0" xfId="0" applyFont="1" applyFill="1" applyAlignment="1">
      <alignment horizontal="left" wrapText="1"/>
    </xf>
    <xf numFmtId="0" fontId="18" fillId="0" borderId="0" xfId="0" applyFont="1" applyFill="1" applyBorder="1" applyAlignment="1">
      <alignment horizontal="center" wrapText="1"/>
    </xf>
    <xf numFmtId="0" fontId="17" fillId="0" borderId="0" xfId="0" applyFont="1" applyFill="1" applyBorder="1" applyAlignment="1">
      <alignment horizontal="center"/>
    </xf>
  </cellXfs>
  <cellStyles count="14">
    <cellStyle name="Comma 2" xfId="5"/>
    <cellStyle name="Comma0" xfId="6"/>
    <cellStyle name="Normal" xfId="0" builtinId="0"/>
    <cellStyle name="Normal 2" xfId="7"/>
    <cellStyle name="Normal 2 2" xfId="13"/>
    <cellStyle name="Normal 3" xfId="8"/>
    <cellStyle name="Normal 4" xfId="9"/>
    <cellStyle name="Normal 5" xfId="10"/>
    <cellStyle name="Normal_buget 2004 cf lg 507 2003 CU DEBL10% MAI cu virari" xfId="3"/>
    <cellStyle name="Normal_BUGET RECTIFICARE OUG 89 VIRARI FINALE" xfId="1"/>
    <cellStyle name="Normal_BUGET RECTIFICARE OUG 89 VIRARI FINALE_12.Cont executie CHELTUIELI DECEMBRIE 2014" xfId="2"/>
    <cellStyle name="Normal_LG 216 CALCULE BVC 2001" xfId="4"/>
    <cellStyle name="Percent 2" xfId="11"/>
    <cellStyle name="Style 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R151"/>
  <sheetViews>
    <sheetView tabSelected="1" zoomScaleNormal="100" workbookViewId="0">
      <pane xSplit="3" ySplit="7" topLeftCell="D8" activePane="bottomRight" state="frozen"/>
      <selection activeCell="A104" sqref="A104:F104"/>
      <selection pane="topRight" activeCell="A104" sqref="A104:F104"/>
      <selection pane="bottomLeft" activeCell="A104" sqref="A104:F104"/>
      <selection pane="bottomRight" activeCell="A3" sqref="A3"/>
    </sheetView>
  </sheetViews>
  <sheetFormatPr defaultRowHeight="12.75" x14ac:dyDescent="0.2"/>
  <cols>
    <col min="1" max="1" width="10.28515625" style="52" bestFit="1" customWidth="1"/>
    <col min="2" max="2" width="57.5703125" style="55" customWidth="1"/>
    <col min="3" max="3" width="14" style="108" customWidth="1"/>
    <col min="4" max="4" width="13.85546875" style="108" customWidth="1"/>
    <col min="5" max="6" width="18" style="55" customWidth="1"/>
    <col min="7" max="7" width="10.7109375" style="57" customWidth="1"/>
    <col min="8" max="8" width="11.7109375" style="57" bestFit="1" customWidth="1"/>
    <col min="9" max="9" width="9.140625" style="57"/>
    <col min="10" max="10" width="10.5703125" style="57" customWidth="1"/>
    <col min="11" max="11" width="10.85546875" style="57" customWidth="1"/>
    <col min="12" max="12" width="11" style="57" customWidth="1"/>
    <col min="13" max="13" width="10.28515625" style="57" customWidth="1"/>
    <col min="14" max="14" width="9.140625" style="57"/>
    <col min="15" max="15" width="10" style="57" customWidth="1"/>
    <col min="16" max="16" width="10.7109375" style="57" customWidth="1"/>
    <col min="17" max="17" width="10" style="57" customWidth="1"/>
    <col min="18" max="18" width="10.28515625" style="57" customWidth="1"/>
    <col min="19" max="19" width="10" style="57" customWidth="1"/>
    <col min="20" max="20" width="10.85546875" style="57" customWidth="1"/>
    <col min="21" max="21" width="9.140625" style="57"/>
    <col min="22" max="22" width="9.7109375" style="57" customWidth="1"/>
    <col min="23" max="23" width="10.140625" style="57" customWidth="1"/>
    <col min="24" max="24" width="10.85546875" style="57" customWidth="1"/>
    <col min="25" max="25" width="9.7109375" style="57" customWidth="1"/>
    <col min="26" max="27" width="10.5703125" style="57" customWidth="1"/>
    <col min="28" max="28" width="10.85546875" style="57" customWidth="1"/>
    <col min="29" max="29" width="9.85546875" style="57" customWidth="1"/>
    <col min="30" max="30" width="9" style="57" customWidth="1"/>
    <col min="31" max="31" width="10.140625" style="57" customWidth="1"/>
    <col min="32" max="32" width="10.5703125" style="57" customWidth="1"/>
    <col min="33" max="33" width="10.7109375" style="57" customWidth="1"/>
    <col min="34" max="34" width="9.28515625" style="57" customWidth="1"/>
    <col min="35" max="35" width="10.28515625" style="57" customWidth="1"/>
    <col min="36" max="36" width="9.85546875" style="57" customWidth="1"/>
    <col min="37" max="37" width="10.7109375" style="57" customWidth="1"/>
    <col min="38" max="38" width="10" style="57" customWidth="1"/>
    <col min="39" max="39" width="10.28515625" style="57" customWidth="1"/>
    <col min="40" max="40" width="9.5703125" style="57" customWidth="1"/>
    <col min="41" max="41" width="10.7109375" style="57" customWidth="1"/>
    <col min="42" max="42" width="10.140625" style="57" bestFit="1" customWidth="1"/>
    <col min="43" max="43" width="10.5703125" style="57" customWidth="1"/>
    <col min="44" max="44" width="10" style="57" customWidth="1"/>
    <col min="45" max="45" width="10.85546875" style="57" customWidth="1"/>
    <col min="46" max="46" width="10.140625" style="57" customWidth="1"/>
    <col min="47" max="47" width="9.7109375" style="57" customWidth="1"/>
    <col min="48" max="48" width="10.85546875" style="57" customWidth="1"/>
    <col min="49" max="49" width="11.140625" style="57" customWidth="1"/>
    <col min="50" max="50" width="9.140625" style="57"/>
    <col min="51" max="51" width="10.5703125" style="57" customWidth="1"/>
    <col min="52" max="52" width="9.85546875" style="57" customWidth="1"/>
    <col min="53" max="53" width="10.85546875" style="57" customWidth="1"/>
    <col min="54" max="54" width="10.28515625" style="57" customWidth="1"/>
    <col min="55" max="55" width="8.5703125" style="57" customWidth="1"/>
    <col min="56" max="56" width="10.42578125" style="57" customWidth="1"/>
    <col min="57" max="58" width="9.85546875" style="57" customWidth="1"/>
    <col min="59" max="59" width="9.28515625" style="57" customWidth="1"/>
    <col min="60" max="60" width="9" style="57" customWidth="1"/>
    <col min="61" max="61" width="10.42578125" style="57" customWidth="1"/>
    <col min="62" max="62" width="11.28515625" style="57" customWidth="1"/>
    <col min="63" max="63" width="9.85546875" style="57" customWidth="1"/>
    <col min="64" max="64" width="10.42578125" style="57" customWidth="1"/>
    <col min="65" max="65" width="9.7109375" style="57" customWidth="1"/>
    <col min="66" max="66" width="11.140625" style="57" customWidth="1"/>
    <col min="67" max="67" width="10.42578125" style="57" customWidth="1"/>
    <col min="68" max="68" width="10" style="57" customWidth="1"/>
    <col min="69" max="69" width="10.140625" style="57" customWidth="1"/>
    <col min="70" max="70" width="10.7109375" style="57" customWidth="1"/>
    <col min="71" max="71" width="11.140625" style="57" customWidth="1"/>
    <col min="72" max="72" width="9.5703125" style="57" customWidth="1"/>
    <col min="73" max="73" width="11.28515625" style="57" customWidth="1"/>
    <col min="74" max="74" width="11" style="57" customWidth="1"/>
    <col min="75" max="75" width="9.85546875" style="57" customWidth="1"/>
    <col min="76" max="76" width="10.7109375" style="57" customWidth="1"/>
    <col min="77" max="77" width="10.28515625" style="57" customWidth="1"/>
    <col min="78" max="78" width="10.5703125" style="57" customWidth="1"/>
    <col min="79" max="79" width="9.5703125" style="57" customWidth="1"/>
    <col min="80" max="80" width="8.42578125" style="57" customWidth="1"/>
    <col min="81" max="81" width="10.7109375" style="57" customWidth="1"/>
    <col min="82" max="82" width="10.140625" style="57" customWidth="1"/>
    <col min="83" max="83" width="10.7109375" style="57" customWidth="1"/>
    <col min="84" max="84" width="9.85546875" style="57" customWidth="1"/>
    <col min="85" max="85" width="9.7109375" style="57" customWidth="1"/>
    <col min="86" max="86" width="10" style="57" customWidth="1"/>
    <col min="87" max="87" width="11.42578125" style="57" customWidth="1"/>
    <col min="88" max="88" width="10" style="57" customWidth="1"/>
    <col min="89" max="89" width="9.7109375" style="57" customWidth="1"/>
    <col min="90" max="90" width="10" style="57" customWidth="1"/>
    <col min="91" max="91" width="10.7109375" style="57" customWidth="1"/>
    <col min="92" max="92" width="9.28515625" style="57" customWidth="1"/>
    <col min="93" max="93" width="10.7109375" style="57" customWidth="1"/>
    <col min="94" max="94" width="10.140625" style="57" customWidth="1"/>
    <col min="95" max="95" width="10.85546875" style="57" customWidth="1"/>
    <col min="96" max="96" width="11.140625" style="57" customWidth="1"/>
    <col min="97" max="99" width="10.28515625" style="57" customWidth="1"/>
    <col min="100" max="100" width="9.5703125" style="57" customWidth="1"/>
    <col min="101" max="101" width="10.28515625" style="57" customWidth="1"/>
    <col min="102" max="102" width="9.5703125" style="57" customWidth="1"/>
    <col min="103" max="103" width="10.140625" style="57" customWidth="1"/>
    <col min="104" max="104" width="8.85546875" style="57" customWidth="1"/>
    <col min="105" max="105" width="9.42578125" style="57" customWidth="1"/>
    <col min="106" max="106" width="10.28515625" style="57" customWidth="1"/>
    <col min="107" max="107" width="9.85546875" style="57" customWidth="1"/>
    <col min="108" max="108" width="9.5703125" style="57" customWidth="1"/>
    <col min="109" max="109" width="9" style="57" customWidth="1"/>
    <col min="110" max="110" width="9.7109375" style="57" customWidth="1"/>
    <col min="111" max="112" width="10.42578125" style="57" customWidth="1"/>
    <col min="113" max="113" width="10.140625" style="57" customWidth="1"/>
    <col min="114" max="114" width="10.28515625" style="57" customWidth="1"/>
    <col min="115" max="115" width="11.5703125" style="57" customWidth="1"/>
    <col min="116" max="117" width="11.140625" style="57" customWidth="1"/>
    <col min="118" max="118" width="9.85546875" style="57" customWidth="1"/>
    <col min="119" max="119" width="8.5703125" style="57" customWidth="1"/>
    <col min="120" max="120" width="10.28515625" style="57" customWidth="1"/>
    <col min="121" max="121" width="10" style="57" customWidth="1"/>
    <col min="122" max="122" width="9.85546875" style="57" customWidth="1"/>
    <col min="123" max="123" width="10.140625" style="57" customWidth="1"/>
    <col min="124" max="124" width="11.7109375" style="57" customWidth="1"/>
    <col min="125" max="125" width="8.140625" style="57" customWidth="1"/>
    <col min="126" max="126" width="8.5703125" style="57" customWidth="1"/>
    <col min="127" max="127" width="10.140625" style="57" customWidth="1"/>
    <col min="128" max="128" width="11.7109375" style="57" customWidth="1"/>
    <col min="129" max="129" width="9.5703125" style="57" customWidth="1"/>
    <col min="130" max="130" width="9.42578125" style="57" customWidth="1"/>
    <col min="131" max="131" width="12.28515625" style="57" customWidth="1"/>
    <col min="132" max="132" width="11.42578125" style="57" customWidth="1"/>
    <col min="133" max="133" width="11.5703125" style="57" customWidth="1"/>
    <col min="134" max="134" width="11.42578125" style="57" customWidth="1"/>
    <col min="135" max="135" width="14.28515625" style="57" customWidth="1"/>
    <col min="136" max="136" width="10.5703125" style="57" customWidth="1"/>
    <col min="137" max="137" width="11.7109375" style="57" bestFit="1" customWidth="1"/>
    <col min="138" max="138" width="11" style="57" customWidth="1"/>
    <col min="139" max="139" width="12" style="57" customWidth="1"/>
    <col min="140" max="140" width="10.85546875" style="57" customWidth="1"/>
    <col min="141" max="141" width="11.5703125" style="57" customWidth="1"/>
    <col min="142" max="142" width="9.85546875" style="57" customWidth="1"/>
    <col min="143" max="143" width="10.5703125" style="57" customWidth="1"/>
    <col min="144" max="145" width="9.140625" style="57"/>
    <col min="146" max="146" width="10.5703125" style="57" customWidth="1"/>
    <col min="147" max="147" width="9.85546875" style="57" customWidth="1"/>
    <col min="148" max="148" width="10.140625" style="57" customWidth="1"/>
    <col min="149" max="150" width="9.140625" style="57"/>
    <col min="151" max="151" width="10.5703125" style="57" customWidth="1"/>
    <col min="152" max="152" width="10" style="57" customWidth="1"/>
    <col min="153" max="153" width="9.85546875" style="57" customWidth="1"/>
    <col min="154" max="155" width="9.140625" style="57"/>
    <col min="156" max="156" width="10.42578125" style="57" customWidth="1"/>
    <col min="157" max="157" width="9.7109375" style="57" customWidth="1"/>
    <col min="158" max="158" width="10" style="57" customWidth="1"/>
    <col min="159" max="160" width="9.140625" style="57"/>
    <col min="161" max="161" width="10.140625" style="57" customWidth="1"/>
    <col min="162" max="162" width="12.7109375" style="57" bestFit="1" customWidth="1"/>
    <col min="163" max="174" width="9.140625" style="57"/>
    <col min="175" max="16384" width="9.140625" style="55"/>
  </cols>
  <sheetData>
    <row r="1" spans="1:174" x14ac:dyDescent="0.2">
      <c r="A1" s="124" t="s">
        <v>411</v>
      </c>
    </row>
    <row r="2" spans="1:174" x14ac:dyDescent="0.2">
      <c r="A2" s="124" t="s">
        <v>417</v>
      </c>
    </row>
    <row r="3" spans="1:174" x14ac:dyDescent="0.2">
      <c r="A3" s="124"/>
    </row>
    <row r="4" spans="1:174" ht="18.75" x14ac:dyDescent="0.3">
      <c r="B4" s="53" t="s">
        <v>413</v>
      </c>
      <c r="C4" s="54"/>
      <c r="D4" s="54"/>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row>
    <row r="5" spans="1:174" ht="12.75" customHeight="1" x14ac:dyDescent="0.2">
      <c r="B5" s="57"/>
      <c r="C5" s="59"/>
      <c r="D5" s="59"/>
      <c r="E5" s="56"/>
      <c r="F5" s="109" t="s">
        <v>405</v>
      </c>
      <c r="G5" s="6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1"/>
      <c r="EH5" s="131"/>
      <c r="EI5" s="131"/>
      <c r="EJ5" s="131"/>
      <c r="EK5" s="131"/>
      <c r="EL5" s="128"/>
      <c r="EM5" s="128"/>
      <c r="EN5" s="128"/>
      <c r="EO5" s="128"/>
      <c r="EP5" s="128"/>
      <c r="EQ5" s="128"/>
      <c r="ER5" s="128"/>
      <c r="ES5" s="128"/>
      <c r="ET5" s="128"/>
      <c r="EU5" s="128"/>
      <c r="EV5" s="128"/>
      <c r="EW5" s="128"/>
      <c r="EX5" s="128"/>
      <c r="EY5" s="128"/>
      <c r="EZ5" s="128"/>
      <c r="FA5" s="128"/>
      <c r="FB5" s="128"/>
      <c r="FC5" s="128"/>
      <c r="FD5" s="128"/>
      <c r="FE5" s="128"/>
    </row>
    <row r="6" spans="1:174" s="65" customFormat="1" ht="76.5" x14ac:dyDescent="0.2">
      <c r="A6" s="61" t="s">
        <v>0</v>
      </c>
      <c r="B6" s="61" t="s">
        <v>1</v>
      </c>
      <c r="C6" s="61" t="s">
        <v>247</v>
      </c>
      <c r="D6" s="62" t="s">
        <v>248</v>
      </c>
      <c r="E6" s="63" t="s">
        <v>249</v>
      </c>
      <c r="F6" s="63" t="s">
        <v>250</v>
      </c>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58"/>
      <c r="FG6" s="58"/>
      <c r="FH6" s="58"/>
      <c r="FI6" s="58"/>
      <c r="FJ6" s="58"/>
      <c r="FK6" s="58"/>
      <c r="FL6" s="58"/>
      <c r="FM6" s="58"/>
      <c r="FN6" s="58"/>
      <c r="FO6" s="58"/>
      <c r="FP6" s="58"/>
      <c r="FQ6" s="58"/>
      <c r="FR6" s="58"/>
    </row>
    <row r="7" spans="1:174" s="70" customFormat="1" x14ac:dyDescent="0.2">
      <c r="A7" s="66"/>
      <c r="B7" s="67"/>
      <c r="C7" s="66"/>
      <c r="D7" s="66"/>
      <c r="E7" s="66"/>
      <c r="F7" s="66"/>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9"/>
      <c r="FG7" s="69"/>
      <c r="FH7" s="69"/>
      <c r="FI7" s="69"/>
      <c r="FJ7" s="69"/>
      <c r="FK7" s="69"/>
      <c r="FL7" s="69"/>
      <c r="FM7" s="69"/>
      <c r="FN7" s="69"/>
      <c r="FO7" s="69"/>
      <c r="FP7" s="69"/>
      <c r="FQ7" s="69"/>
      <c r="FR7" s="69"/>
    </row>
    <row r="8" spans="1:174" x14ac:dyDescent="0.2">
      <c r="A8" s="71" t="s">
        <v>251</v>
      </c>
      <c r="B8" s="72" t="s">
        <v>252</v>
      </c>
      <c r="C8" s="79">
        <f t="shared" ref="C8:F8" si="0">+C9+C64</f>
        <v>168427700</v>
      </c>
      <c r="D8" s="79">
        <f t="shared" si="0"/>
        <v>78427890</v>
      </c>
      <c r="E8" s="79">
        <f t="shared" si="0"/>
        <v>82777564.25</v>
      </c>
      <c r="F8" s="79">
        <f t="shared" si="0"/>
        <v>18608228.699999999</v>
      </c>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56"/>
      <c r="FG8" s="56"/>
    </row>
    <row r="9" spans="1:174" x14ac:dyDescent="0.2">
      <c r="A9" s="71" t="s">
        <v>253</v>
      </c>
      <c r="B9" s="72" t="s">
        <v>254</v>
      </c>
      <c r="C9" s="79">
        <f t="shared" ref="C9:F9" si="1">+C15+C51+C10</f>
        <v>166292000</v>
      </c>
      <c r="D9" s="79">
        <f t="shared" si="1"/>
        <v>76894000</v>
      </c>
      <c r="E9" s="79">
        <f t="shared" si="1"/>
        <v>82403103.25</v>
      </c>
      <c r="F9" s="79">
        <f t="shared" si="1"/>
        <v>18608203.699999999</v>
      </c>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56"/>
      <c r="FG9" s="56"/>
    </row>
    <row r="10" spans="1:174" x14ac:dyDescent="0.2">
      <c r="A10" s="71" t="s">
        <v>255</v>
      </c>
      <c r="B10" s="72" t="s">
        <v>256</v>
      </c>
      <c r="C10" s="79">
        <f t="shared" ref="C10:F10" si="2">+C11+C12+C13+C14</f>
        <v>0</v>
      </c>
      <c r="D10" s="79">
        <f t="shared" si="2"/>
        <v>0</v>
      </c>
      <c r="E10" s="79">
        <f t="shared" si="2"/>
        <v>0</v>
      </c>
      <c r="F10" s="79">
        <f t="shared" si="2"/>
        <v>0</v>
      </c>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56"/>
      <c r="FG10" s="56"/>
    </row>
    <row r="11" spans="1:174" ht="38.25" x14ac:dyDescent="0.2">
      <c r="A11" s="71" t="s">
        <v>257</v>
      </c>
      <c r="B11" s="72" t="s">
        <v>258</v>
      </c>
      <c r="C11" s="79"/>
      <c r="D11" s="79"/>
      <c r="E11" s="79"/>
      <c r="F11" s="79"/>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56"/>
      <c r="FG11" s="56"/>
    </row>
    <row r="12" spans="1:174" ht="38.25" x14ac:dyDescent="0.2">
      <c r="A12" s="71" t="s">
        <v>259</v>
      </c>
      <c r="B12" s="72" t="s">
        <v>260</v>
      </c>
      <c r="C12" s="79"/>
      <c r="D12" s="79"/>
      <c r="E12" s="79"/>
      <c r="F12" s="79"/>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56"/>
      <c r="FG12" s="56"/>
    </row>
    <row r="13" spans="1:174" ht="25.5" x14ac:dyDescent="0.2">
      <c r="A13" s="71" t="s">
        <v>261</v>
      </c>
      <c r="B13" s="72" t="s">
        <v>262</v>
      </c>
      <c r="C13" s="79"/>
      <c r="D13" s="79"/>
      <c r="E13" s="79"/>
      <c r="F13" s="79"/>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56"/>
      <c r="FG13" s="56"/>
    </row>
    <row r="14" spans="1:174" ht="38.25" x14ac:dyDescent="0.2">
      <c r="A14" s="71"/>
      <c r="B14" s="72" t="s">
        <v>263</v>
      </c>
      <c r="C14" s="79"/>
      <c r="D14" s="79"/>
      <c r="E14" s="79"/>
      <c r="F14" s="79"/>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56"/>
      <c r="FG14" s="56"/>
    </row>
    <row r="15" spans="1:174" x14ac:dyDescent="0.2">
      <c r="A15" s="71" t="s">
        <v>264</v>
      </c>
      <c r="B15" s="72" t="s">
        <v>265</v>
      </c>
      <c r="C15" s="79">
        <f t="shared" ref="C15:F15" si="3">+C16+C28</f>
        <v>165970000</v>
      </c>
      <c r="D15" s="79">
        <f t="shared" si="3"/>
        <v>76612000</v>
      </c>
      <c r="E15" s="79">
        <f t="shared" si="3"/>
        <v>82303338.530000001</v>
      </c>
      <c r="F15" s="79">
        <f t="shared" si="3"/>
        <v>18598202.699999999</v>
      </c>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56"/>
      <c r="FG15" s="56"/>
    </row>
    <row r="16" spans="1:174" x14ac:dyDescent="0.2">
      <c r="A16" s="71" t="s">
        <v>266</v>
      </c>
      <c r="B16" s="72" t="s">
        <v>267</v>
      </c>
      <c r="C16" s="79">
        <f t="shared" ref="C16:F16" si="4">+C17+C24+C27</f>
        <v>26053000</v>
      </c>
      <c r="D16" s="79">
        <f t="shared" si="4"/>
        <v>15636000</v>
      </c>
      <c r="E16" s="79">
        <f t="shared" si="4"/>
        <v>13440510.199999999</v>
      </c>
      <c r="F16" s="79">
        <f t="shared" si="4"/>
        <v>5449997.2000000002</v>
      </c>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56"/>
      <c r="FG16" s="56"/>
    </row>
    <row r="17" spans="1:163" ht="25.5" x14ac:dyDescent="0.2">
      <c r="A17" s="71" t="s">
        <v>268</v>
      </c>
      <c r="B17" s="72" t="s">
        <v>269</v>
      </c>
      <c r="C17" s="79">
        <f t="shared" ref="C17:F17" si="5">C18+C19+C21+C22+C23+C20</f>
        <v>4121000</v>
      </c>
      <c r="D17" s="79">
        <f t="shared" si="5"/>
        <v>4121000</v>
      </c>
      <c r="E17" s="79">
        <f t="shared" si="5"/>
        <v>6983960</v>
      </c>
      <c r="F17" s="79">
        <f t="shared" si="5"/>
        <v>72694</v>
      </c>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56"/>
      <c r="FG17" s="56"/>
    </row>
    <row r="18" spans="1:163" ht="25.5" x14ac:dyDescent="0.2">
      <c r="A18" s="75" t="s">
        <v>270</v>
      </c>
      <c r="B18" s="76" t="s">
        <v>271</v>
      </c>
      <c r="C18" s="79">
        <v>4121000</v>
      </c>
      <c r="D18" s="79">
        <v>4121000</v>
      </c>
      <c r="E18" s="111">
        <v>6938450</v>
      </c>
      <c r="F18" s="111">
        <v>72679</v>
      </c>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56"/>
      <c r="FG18" s="56"/>
    </row>
    <row r="19" spans="1:163" ht="25.5" x14ac:dyDescent="0.2">
      <c r="A19" s="75" t="s">
        <v>272</v>
      </c>
      <c r="B19" s="76" t="s">
        <v>273</v>
      </c>
      <c r="C19" s="79"/>
      <c r="D19" s="79"/>
      <c r="E19" s="111">
        <v>45501</v>
      </c>
      <c r="F19" s="111">
        <v>15</v>
      </c>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56"/>
      <c r="FG19" s="56"/>
    </row>
    <row r="20" spans="1:163" x14ac:dyDescent="0.2">
      <c r="A20" s="75" t="s">
        <v>274</v>
      </c>
      <c r="B20" s="76" t="s">
        <v>275</v>
      </c>
      <c r="C20" s="79"/>
      <c r="D20" s="79"/>
      <c r="E20" s="111"/>
      <c r="F20" s="111"/>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56"/>
      <c r="FG20" s="56"/>
    </row>
    <row r="21" spans="1:163" ht="25.5" x14ac:dyDescent="0.2">
      <c r="A21" s="75" t="s">
        <v>276</v>
      </c>
      <c r="B21" s="76" t="s">
        <v>277</v>
      </c>
      <c r="C21" s="79"/>
      <c r="D21" s="79"/>
      <c r="E21" s="111"/>
      <c r="F21" s="111"/>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56"/>
      <c r="FG21" s="56"/>
    </row>
    <row r="22" spans="1:163" ht="25.5" x14ac:dyDescent="0.2">
      <c r="A22" s="75" t="s">
        <v>278</v>
      </c>
      <c r="B22" s="76" t="s">
        <v>279</v>
      </c>
      <c r="C22" s="79"/>
      <c r="D22" s="79"/>
      <c r="E22" s="111"/>
      <c r="F22" s="111"/>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56"/>
      <c r="FG22" s="56"/>
    </row>
    <row r="23" spans="1:163" ht="43.5" customHeight="1" x14ac:dyDescent="0.25">
      <c r="A23" s="75" t="s">
        <v>280</v>
      </c>
      <c r="B23" s="77" t="s">
        <v>281</v>
      </c>
      <c r="C23" s="79"/>
      <c r="D23" s="79"/>
      <c r="E23" s="111">
        <v>9</v>
      </c>
      <c r="F23" s="111"/>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56"/>
      <c r="FG23" s="56"/>
    </row>
    <row r="24" spans="1:163" ht="14.25" x14ac:dyDescent="0.2">
      <c r="A24" s="71" t="s">
        <v>282</v>
      </c>
      <c r="B24" s="78" t="s">
        <v>62</v>
      </c>
      <c r="C24" s="79">
        <f t="shared" ref="C24:F24" si="6">C25+C26</f>
        <v>1337000</v>
      </c>
      <c r="D24" s="79">
        <f t="shared" si="6"/>
        <v>1337000</v>
      </c>
      <c r="E24" s="79">
        <f t="shared" si="6"/>
        <v>1086333</v>
      </c>
      <c r="F24" s="112">
        <f t="shared" si="6"/>
        <v>7737</v>
      </c>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56"/>
      <c r="FG24" s="56"/>
    </row>
    <row r="25" spans="1:163" ht="30" x14ac:dyDescent="0.25">
      <c r="A25" s="75" t="s">
        <v>283</v>
      </c>
      <c r="B25" s="77" t="s">
        <v>284</v>
      </c>
      <c r="C25" s="79">
        <v>1337000</v>
      </c>
      <c r="D25" s="79">
        <v>1337000</v>
      </c>
      <c r="E25" s="111">
        <f>1078514+82+7736+1</f>
        <v>1086333</v>
      </c>
      <c r="F25" s="111">
        <f>7736+1</f>
        <v>7737</v>
      </c>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56"/>
      <c r="FG25" s="56"/>
    </row>
    <row r="26" spans="1:163" ht="30" x14ac:dyDescent="0.25">
      <c r="A26" s="75" t="s">
        <v>285</v>
      </c>
      <c r="B26" s="77" t="s">
        <v>286</v>
      </c>
      <c r="C26" s="79"/>
      <c r="D26" s="79"/>
      <c r="E26" s="111"/>
      <c r="F26" s="111"/>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56"/>
      <c r="FG26" s="56"/>
    </row>
    <row r="27" spans="1:163" ht="30" x14ac:dyDescent="0.25">
      <c r="A27" s="75"/>
      <c r="B27" s="77" t="s">
        <v>287</v>
      </c>
      <c r="C27" s="79">
        <v>20595000</v>
      </c>
      <c r="D27" s="79">
        <v>10178000</v>
      </c>
      <c r="E27" s="111">
        <v>5370217.2000000002</v>
      </c>
      <c r="F27" s="111">
        <v>5369566.2000000002</v>
      </c>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56"/>
      <c r="FG27" s="56"/>
    </row>
    <row r="28" spans="1:163" x14ac:dyDescent="0.2">
      <c r="A28" s="71" t="s">
        <v>288</v>
      </c>
      <c r="B28" s="72" t="s">
        <v>289</v>
      </c>
      <c r="C28" s="79">
        <f t="shared" ref="C28:D28" si="7">C29+C35+C50+C36+C37+C38+C39+C40+C41+C42+C43+C44+C45+C46+C47+C48</f>
        <v>139917000</v>
      </c>
      <c r="D28" s="79">
        <f t="shared" si="7"/>
        <v>60976000</v>
      </c>
      <c r="E28" s="79">
        <f>E29+E35+E50+E36+E37+E38+E39+E40+E41+E42+E43+E44+E45+E46+E47+E48+E49</f>
        <v>68862828.329999998</v>
      </c>
      <c r="F28" s="79">
        <f>F29+F35+F50+F36+F37+F38+F39+F40+F41+F42+F43+F44+F45+F46+F47+F48+F49</f>
        <v>13148205.5</v>
      </c>
      <c r="G28" s="79"/>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56"/>
      <c r="FG28" s="56"/>
    </row>
    <row r="29" spans="1:163" ht="25.5" x14ac:dyDescent="0.2">
      <c r="A29" s="71" t="s">
        <v>290</v>
      </c>
      <c r="B29" s="72" t="s">
        <v>291</v>
      </c>
      <c r="C29" s="79">
        <f t="shared" ref="C29:F29" si="8">C30+C31+C32+C33+C34</f>
        <v>138193000</v>
      </c>
      <c r="D29" s="79">
        <f t="shared" si="8"/>
        <v>60361000</v>
      </c>
      <c r="E29" s="79">
        <f t="shared" si="8"/>
        <v>67645089.329999998</v>
      </c>
      <c r="F29" s="79">
        <f t="shared" si="8"/>
        <v>13040029.5</v>
      </c>
      <c r="G29" s="73"/>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56"/>
      <c r="FG29" s="56"/>
    </row>
    <row r="30" spans="1:163" ht="25.5" x14ac:dyDescent="0.2">
      <c r="A30" s="75" t="s">
        <v>292</v>
      </c>
      <c r="B30" s="76" t="s">
        <v>293</v>
      </c>
      <c r="C30" s="79">
        <v>138193000</v>
      </c>
      <c r="D30" s="79">
        <v>60361000</v>
      </c>
      <c r="E30" s="111">
        <v>65571861</v>
      </c>
      <c r="F30" s="111">
        <v>12686548</v>
      </c>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56"/>
      <c r="FG30" s="56"/>
    </row>
    <row r="31" spans="1:163" ht="45" x14ac:dyDescent="0.25">
      <c r="A31" s="75" t="s">
        <v>294</v>
      </c>
      <c r="B31" s="80" t="s">
        <v>295</v>
      </c>
      <c r="C31" s="79"/>
      <c r="D31" s="79"/>
      <c r="E31" s="111">
        <v>2073146.33</v>
      </c>
      <c r="F31" s="111">
        <v>353481.5</v>
      </c>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56"/>
      <c r="FG31" s="56"/>
    </row>
    <row r="32" spans="1:163" ht="27.75" customHeight="1" x14ac:dyDescent="0.2">
      <c r="A32" s="75" t="s">
        <v>296</v>
      </c>
      <c r="B32" s="76" t="s">
        <v>297</v>
      </c>
      <c r="C32" s="79"/>
      <c r="D32" s="79"/>
      <c r="E32" s="111"/>
      <c r="F32" s="111"/>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56"/>
      <c r="FG32" s="56"/>
    </row>
    <row r="33" spans="1:163" x14ac:dyDescent="0.2">
      <c r="A33" s="75" t="s">
        <v>298</v>
      </c>
      <c r="B33" s="76" t="s">
        <v>299</v>
      </c>
      <c r="C33" s="79"/>
      <c r="D33" s="79"/>
      <c r="E33" s="111">
        <v>82</v>
      </c>
      <c r="F33" s="111"/>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56"/>
      <c r="FG33" s="56"/>
    </row>
    <row r="34" spans="1:163" x14ac:dyDescent="0.2">
      <c r="A34" s="75" t="s">
        <v>300</v>
      </c>
      <c r="B34" s="76" t="s">
        <v>301</v>
      </c>
      <c r="C34" s="79"/>
      <c r="D34" s="79"/>
      <c r="E34" s="111"/>
      <c r="F34" s="111"/>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56"/>
      <c r="FG34" s="56"/>
    </row>
    <row r="35" spans="1:163" x14ac:dyDescent="0.2">
      <c r="A35" s="75" t="s">
        <v>302</v>
      </c>
      <c r="B35" s="76" t="s">
        <v>303</v>
      </c>
      <c r="C35" s="79"/>
      <c r="D35" s="79"/>
      <c r="E35" s="111"/>
      <c r="F35" s="111"/>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56"/>
      <c r="FG35" s="56"/>
    </row>
    <row r="36" spans="1:163" ht="24" x14ac:dyDescent="0.2">
      <c r="A36" s="75" t="s">
        <v>304</v>
      </c>
      <c r="B36" s="81" t="s">
        <v>305</v>
      </c>
      <c r="C36" s="79"/>
      <c r="D36" s="79"/>
      <c r="E36" s="111"/>
      <c r="F36" s="111"/>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56"/>
      <c r="FG36" s="56"/>
    </row>
    <row r="37" spans="1:163" ht="38.25" x14ac:dyDescent="0.2">
      <c r="A37" s="75" t="s">
        <v>306</v>
      </c>
      <c r="B37" s="76" t="s">
        <v>307</v>
      </c>
      <c r="C37" s="79">
        <v>32000</v>
      </c>
      <c r="D37" s="79">
        <v>17000</v>
      </c>
      <c r="E37" s="111">
        <v>9138</v>
      </c>
      <c r="F37" s="111">
        <v>8</v>
      </c>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56"/>
      <c r="FG37" s="56"/>
    </row>
    <row r="38" spans="1:163" ht="51" x14ac:dyDescent="0.2">
      <c r="A38" s="75" t="s">
        <v>308</v>
      </c>
      <c r="B38" s="76" t="s">
        <v>309</v>
      </c>
      <c r="C38" s="79">
        <v>304000</v>
      </c>
      <c r="D38" s="79">
        <v>174000</v>
      </c>
      <c r="E38" s="111">
        <v>6629</v>
      </c>
      <c r="F38" s="111">
        <v>-116</v>
      </c>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56"/>
      <c r="FG38" s="56"/>
    </row>
    <row r="39" spans="1:163" ht="38.25" x14ac:dyDescent="0.2">
      <c r="A39" s="75" t="s">
        <v>310</v>
      </c>
      <c r="B39" s="76" t="s">
        <v>311</v>
      </c>
      <c r="C39" s="79"/>
      <c r="D39" s="79"/>
      <c r="E39" s="111"/>
      <c r="F39" s="111"/>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56"/>
      <c r="FG39" s="56"/>
    </row>
    <row r="40" spans="1:163" ht="38.25" x14ac:dyDescent="0.2">
      <c r="A40" s="75" t="s">
        <v>312</v>
      </c>
      <c r="B40" s="76" t="s">
        <v>313</v>
      </c>
      <c r="C40" s="79">
        <v>1000</v>
      </c>
      <c r="D40" s="79"/>
      <c r="E40" s="111">
        <v>1807</v>
      </c>
      <c r="F40" s="111"/>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56"/>
      <c r="FG40" s="56"/>
    </row>
    <row r="41" spans="1:163" ht="38.25" x14ac:dyDescent="0.2">
      <c r="A41" s="75" t="s">
        <v>314</v>
      </c>
      <c r="B41" s="76" t="s">
        <v>315</v>
      </c>
      <c r="C41" s="79">
        <v>1000</v>
      </c>
      <c r="D41" s="79"/>
      <c r="E41" s="111"/>
      <c r="F41" s="111"/>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56"/>
      <c r="FG41" s="56"/>
    </row>
    <row r="42" spans="1:163" ht="38.25" x14ac:dyDescent="0.2">
      <c r="A42" s="75" t="s">
        <v>316</v>
      </c>
      <c r="B42" s="76" t="s">
        <v>317</v>
      </c>
      <c r="C42" s="79"/>
      <c r="D42" s="79"/>
      <c r="E42" s="111"/>
      <c r="F42" s="111"/>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56"/>
      <c r="FG42" s="56"/>
    </row>
    <row r="43" spans="1:163" ht="25.5" x14ac:dyDescent="0.2">
      <c r="A43" s="75" t="s">
        <v>318</v>
      </c>
      <c r="B43" s="76" t="s">
        <v>319</v>
      </c>
      <c r="C43" s="79">
        <v>8000</v>
      </c>
      <c r="D43" s="79">
        <v>2000</v>
      </c>
      <c r="E43" s="111">
        <v>9188</v>
      </c>
      <c r="F43" s="111">
        <v>2</v>
      </c>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56"/>
      <c r="FG43" s="56"/>
    </row>
    <row r="44" spans="1:163" ht="30" customHeight="1" x14ac:dyDescent="0.2">
      <c r="A44" s="75" t="s">
        <v>320</v>
      </c>
      <c r="B44" s="76" t="s">
        <v>321</v>
      </c>
      <c r="C44" s="79">
        <v>835000</v>
      </c>
      <c r="D44" s="79">
        <v>371000</v>
      </c>
      <c r="E44" s="111">
        <v>129579</v>
      </c>
      <c r="F44" s="111">
        <v>7490</v>
      </c>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56"/>
      <c r="FG44" s="56"/>
    </row>
    <row r="45" spans="1:163" x14ac:dyDescent="0.2">
      <c r="A45" s="75" t="s">
        <v>322</v>
      </c>
      <c r="B45" s="76" t="s">
        <v>323</v>
      </c>
      <c r="C45" s="79">
        <v>543000</v>
      </c>
      <c r="D45" s="79">
        <v>51000</v>
      </c>
      <c r="E45" s="111">
        <v>1036672</v>
      </c>
      <c r="F45" s="111">
        <v>90523</v>
      </c>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c r="FC45" s="74"/>
      <c r="FD45" s="74"/>
      <c r="FE45" s="74"/>
      <c r="FF45" s="56"/>
      <c r="FG45" s="56"/>
    </row>
    <row r="46" spans="1:163" x14ac:dyDescent="0.2">
      <c r="A46" s="75" t="s">
        <v>324</v>
      </c>
      <c r="B46" s="76" t="s">
        <v>325</v>
      </c>
      <c r="C46" s="79"/>
      <c r="D46" s="79"/>
      <c r="E46" s="111">
        <v>14197</v>
      </c>
      <c r="F46" s="111">
        <v>1824</v>
      </c>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56"/>
      <c r="FG46" s="56"/>
    </row>
    <row r="47" spans="1:163" ht="38.25" customHeight="1" x14ac:dyDescent="0.2">
      <c r="A47" s="82" t="s">
        <v>326</v>
      </c>
      <c r="B47" s="83" t="s">
        <v>327</v>
      </c>
      <c r="C47" s="79"/>
      <c r="D47" s="79"/>
      <c r="E47" s="111">
        <v>259</v>
      </c>
      <c r="F47" s="111"/>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56"/>
      <c r="FG47" s="56"/>
    </row>
    <row r="48" spans="1:163" x14ac:dyDescent="0.2">
      <c r="A48" s="82" t="s">
        <v>328</v>
      </c>
      <c r="B48" s="83" t="s">
        <v>329</v>
      </c>
      <c r="C48" s="79"/>
      <c r="D48" s="79"/>
      <c r="E48" s="111">
        <v>2290</v>
      </c>
      <c r="F48" s="111">
        <v>465</v>
      </c>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56"/>
      <c r="FG48" s="56"/>
    </row>
    <row r="49" spans="1:174" ht="38.25" x14ac:dyDescent="0.2">
      <c r="A49" s="82" t="s">
        <v>414</v>
      </c>
      <c r="B49" s="127" t="s">
        <v>415</v>
      </c>
      <c r="C49" s="79"/>
      <c r="D49" s="79"/>
      <c r="E49" s="111">
        <v>7980</v>
      </c>
      <c r="F49" s="111">
        <v>7980</v>
      </c>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c r="FC49" s="74"/>
      <c r="FD49" s="74"/>
      <c r="FE49" s="74"/>
      <c r="FF49" s="56"/>
      <c r="FG49" s="56"/>
    </row>
    <row r="50" spans="1:174" x14ac:dyDescent="0.2">
      <c r="A50" s="75" t="s">
        <v>330</v>
      </c>
      <c r="B50" s="76" t="s">
        <v>331</v>
      </c>
      <c r="C50" s="79"/>
      <c r="D50" s="79"/>
      <c r="E50" s="111"/>
      <c r="F50" s="111"/>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56"/>
      <c r="FG50" s="56"/>
    </row>
    <row r="51" spans="1:174" x14ac:dyDescent="0.2">
      <c r="A51" s="71" t="s">
        <v>332</v>
      </c>
      <c r="B51" s="72" t="s">
        <v>333</v>
      </c>
      <c r="C51" s="79">
        <f t="shared" ref="C51:F51" si="9">+C52+C57</f>
        <v>322000</v>
      </c>
      <c r="D51" s="79">
        <f t="shared" si="9"/>
        <v>282000</v>
      </c>
      <c r="E51" s="79">
        <f t="shared" si="9"/>
        <v>99764.72</v>
      </c>
      <c r="F51" s="79">
        <f t="shared" si="9"/>
        <v>10001</v>
      </c>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4"/>
      <c r="FD51" s="74"/>
      <c r="FE51" s="74"/>
      <c r="FF51" s="56"/>
      <c r="FG51" s="56"/>
    </row>
    <row r="52" spans="1:174" x14ac:dyDescent="0.2">
      <c r="A52" s="71" t="s">
        <v>334</v>
      </c>
      <c r="B52" s="72" t="s">
        <v>335</v>
      </c>
      <c r="C52" s="79">
        <f t="shared" ref="C52:F52" si="10">+C53+C55</f>
        <v>0</v>
      </c>
      <c r="D52" s="79">
        <f t="shared" si="10"/>
        <v>0</v>
      </c>
      <c r="E52" s="79">
        <f t="shared" si="10"/>
        <v>0</v>
      </c>
      <c r="F52" s="79">
        <f t="shared" si="10"/>
        <v>0</v>
      </c>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56"/>
      <c r="FG52" s="56"/>
    </row>
    <row r="53" spans="1:174" x14ac:dyDescent="0.2">
      <c r="A53" s="71" t="s">
        <v>336</v>
      </c>
      <c r="B53" s="72" t="s">
        <v>337</v>
      </c>
      <c r="C53" s="79">
        <f t="shared" ref="C53:F53" si="11">+C54</f>
        <v>0</v>
      </c>
      <c r="D53" s="79">
        <f t="shared" si="11"/>
        <v>0</v>
      </c>
      <c r="E53" s="79">
        <f t="shared" si="11"/>
        <v>0</v>
      </c>
      <c r="F53" s="79">
        <f t="shared" si="11"/>
        <v>0</v>
      </c>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56"/>
      <c r="FG53" s="56"/>
    </row>
    <row r="54" spans="1:174" x14ac:dyDescent="0.2">
      <c r="A54" s="75" t="s">
        <v>338</v>
      </c>
      <c r="B54" s="76" t="s">
        <v>339</v>
      </c>
      <c r="C54" s="79"/>
      <c r="D54" s="79"/>
      <c r="E54" s="111"/>
      <c r="F54" s="111"/>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56"/>
      <c r="FG54" s="56"/>
    </row>
    <row r="55" spans="1:174" x14ac:dyDescent="0.2">
      <c r="A55" s="71" t="s">
        <v>340</v>
      </c>
      <c r="B55" s="72" t="s">
        <v>341</v>
      </c>
      <c r="C55" s="79">
        <f t="shared" ref="C55:F55" si="12">+C56</f>
        <v>0</v>
      </c>
      <c r="D55" s="79">
        <f t="shared" si="12"/>
        <v>0</v>
      </c>
      <c r="E55" s="79">
        <f t="shared" si="12"/>
        <v>0</v>
      </c>
      <c r="F55" s="79">
        <f t="shared" si="12"/>
        <v>0</v>
      </c>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56"/>
      <c r="FG55" s="56"/>
    </row>
    <row r="56" spans="1:174" x14ac:dyDescent="0.2">
      <c r="A56" s="75" t="s">
        <v>342</v>
      </c>
      <c r="B56" s="76" t="s">
        <v>343</v>
      </c>
      <c r="C56" s="79"/>
      <c r="D56" s="79"/>
      <c r="E56" s="111"/>
      <c r="F56" s="111"/>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4"/>
      <c r="ER56" s="74"/>
      <c r="ES56" s="74"/>
      <c r="ET56" s="74"/>
      <c r="EU56" s="74"/>
      <c r="EV56" s="74"/>
      <c r="EW56" s="74"/>
      <c r="EX56" s="74"/>
      <c r="EY56" s="74"/>
      <c r="EZ56" s="74"/>
      <c r="FA56" s="74"/>
      <c r="FB56" s="74"/>
      <c r="FC56" s="74"/>
      <c r="FD56" s="74"/>
      <c r="FE56" s="74"/>
      <c r="FF56" s="56"/>
      <c r="FG56" s="56"/>
    </row>
    <row r="57" spans="1:174" s="86" customFormat="1" x14ac:dyDescent="0.2">
      <c r="A57" s="84" t="s">
        <v>344</v>
      </c>
      <c r="B57" s="72" t="s">
        <v>345</v>
      </c>
      <c r="C57" s="79">
        <f t="shared" ref="C57:F57" si="13">+C58+C62</f>
        <v>322000</v>
      </c>
      <c r="D57" s="79">
        <f t="shared" si="13"/>
        <v>282000</v>
      </c>
      <c r="E57" s="79">
        <f t="shared" si="13"/>
        <v>99764.72</v>
      </c>
      <c r="F57" s="79">
        <f t="shared" si="13"/>
        <v>10001</v>
      </c>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4"/>
      <c r="FF57" s="74"/>
      <c r="FG57" s="74"/>
      <c r="FH57" s="85"/>
      <c r="FI57" s="85"/>
      <c r="FJ57" s="85"/>
      <c r="FK57" s="85"/>
      <c r="FL57" s="85"/>
      <c r="FM57" s="85"/>
      <c r="FN57" s="85"/>
      <c r="FO57" s="85"/>
      <c r="FP57" s="85"/>
      <c r="FQ57" s="85"/>
      <c r="FR57" s="85"/>
    </row>
    <row r="58" spans="1:174" x14ac:dyDescent="0.2">
      <c r="A58" s="71" t="s">
        <v>346</v>
      </c>
      <c r="B58" s="72" t="s">
        <v>347</v>
      </c>
      <c r="C58" s="79">
        <f t="shared" ref="C58:F58" si="14">C61+C59+C60</f>
        <v>322000</v>
      </c>
      <c r="D58" s="79">
        <f t="shared" si="14"/>
        <v>282000</v>
      </c>
      <c r="E58" s="79">
        <f t="shared" si="14"/>
        <v>99764.72</v>
      </c>
      <c r="F58" s="79">
        <f t="shared" si="14"/>
        <v>10001</v>
      </c>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4"/>
      <c r="FF58" s="56"/>
      <c r="FG58" s="56"/>
    </row>
    <row r="59" spans="1:174" x14ac:dyDescent="0.2">
      <c r="A59" s="87" t="s">
        <v>348</v>
      </c>
      <c r="B59" s="72" t="s">
        <v>349</v>
      </c>
      <c r="C59" s="79"/>
      <c r="D59" s="79"/>
      <c r="E59" s="79"/>
      <c r="F59" s="79"/>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56"/>
      <c r="FG59" s="56"/>
    </row>
    <row r="60" spans="1:174" x14ac:dyDescent="0.2">
      <c r="A60" s="87" t="s">
        <v>350</v>
      </c>
      <c r="B60" s="72" t="s">
        <v>351</v>
      </c>
      <c r="C60" s="79"/>
      <c r="D60" s="79"/>
      <c r="E60" s="79"/>
      <c r="F60" s="79"/>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56"/>
      <c r="FG60" s="56"/>
    </row>
    <row r="61" spans="1:174" x14ac:dyDescent="0.2">
      <c r="A61" s="75" t="s">
        <v>352</v>
      </c>
      <c r="B61" s="88" t="s">
        <v>353</v>
      </c>
      <c r="C61" s="79">
        <v>322000</v>
      </c>
      <c r="D61" s="79">
        <v>282000</v>
      </c>
      <c r="E61" s="111">
        <v>99764.72</v>
      </c>
      <c r="F61" s="111">
        <v>10001</v>
      </c>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56"/>
      <c r="FG61" s="56"/>
    </row>
    <row r="62" spans="1:174" x14ac:dyDescent="0.2">
      <c r="A62" s="71" t="s">
        <v>354</v>
      </c>
      <c r="B62" s="72" t="s">
        <v>355</v>
      </c>
      <c r="C62" s="79">
        <f t="shared" ref="C62:F62" si="15">C63</f>
        <v>0</v>
      </c>
      <c r="D62" s="79">
        <f t="shared" si="15"/>
        <v>0</v>
      </c>
      <c r="E62" s="79">
        <f t="shared" si="15"/>
        <v>0</v>
      </c>
      <c r="F62" s="79">
        <f t="shared" si="15"/>
        <v>0</v>
      </c>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56"/>
      <c r="FG62" s="56"/>
    </row>
    <row r="63" spans="1:174" x14ac:dyDescent="0.2">
      <c r="A63" s="75" t="s">
        <v>356</v>
      </c>
      <c r="B63" s="88" t="s">
        <v>357</v>
      </c>
      <c r="C63" s="79"/>
      <c r="D63" s="79"/>
      <c r="E63" s="111"/>
      <c r="F63" s="111"/>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56"/>
      <c r="FG63" s="56"/>
    </row>
    <row r="64" spans="1:174" x14ac:dyDescent="0.2">
      <c r="A64" s="71" t="s">
        <v>358</v>
      </c>
      <c r="B64" s="72" t="s">
        <v>359</v>
      </c>
      <c r="C64" s="79">
        <f t="shared" ref="C64:F64" si="16">+C65</f>
        <v>2135700</v>
      </c>
      <c r="D64" s="79">
        <f t="shared" si="16"/>
        <v>1533890</v>
      </c>
      <c r="E64" s="79">
        <f t="shared" si="16"/>
        <v>374461</v>
      </c>
      <c r="F64" s="79">
        <f t="shared" si="16"/>
        <v>25</v>
      </c>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56"/>
      <c r="FG64" s="56"/>
    </row>
    <row r="65" spans="1:163" ht="25.5" x14ac:dyDescent="0.2">
      <c r="A65" s="71" t="s">
        <v>360</v>
      </c>
      <c r="B65" s="72" t="s">
        <v>361</v>
      </c>
      <c r="C65" s="79">
        <f t="shared" ref="C65:F65" si="17">+C66+C79</f>
        <v>2135700</v>
      </c>
      <c r="D65" s="79">
        <f t="shared" si="17"/>
        <v>1533890</v>
      </c>
      <c r="E65" s="79">
        <f t="shared" si="17"/>
        <v>374461</v>
      </c>
      <c r="F65" s="79">
        <f t="shared" si="17"/>
        <v>25</v>
      </c>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56"/>
      <c r="FG65" s="56"/>
    </row>
    <row r="66" spans="1:163" x14ac:dyDescent="0.2">
      <c r="A66" s="71" t="s">
        <v>362</v>
      </c>
      <c r="B66" s="72" t="s">
        <v>363</v>
      </c>
      <c r="C66" s="79">
        <f t="shared" ref="C66:F66" si="18">C67+C68+C69+C70+C72+C73+C74+C75+C71+C76+C77+C78</f>
        <v>965700</v>
      </c>
      <c r="D66" s="79">
        <f t="shared" si="18"/>
        <v>948700</v>
      </c>
      <c r="E66" s="79">
        <f t="shared" si="18"/>
        <v>342055</v>
      </c>
      <c r="F66" s="79">
        <f t="shared" si="18"/>
        <v>0</v>
      </c>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56"/>
      <c r="FG66" s="56"/>
    </row>
    <row r="67" spans="1:163" ht="25.5" x14ac:dyDescent="0.2">
      <c r="A67" s="75" t="s">
        <v>364</v>
      </c>
      <c r="B67" s="88" t="s">
        <v>365</v>
      </c>
      <c r="C67" s="79"/>
      <c r="D67" s="79"/>
      <c r="E67" s="111"/>
      <c r="F67" s="111"/>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56"/>
      <c r="FG67" s="56"/>
    </row>
    <row r="68" spans="1:163" ht="25.5" x14ac:dyDescent="0.2">
      <c r="A68" s="75" t="s">
        <v>366</v>
      </c>
      <c r="B68" s="88" t="s">
        <v>367</v>
      </c>
      <c r="C68" s="79">
        <v>3000</v>
      </c>
      <c r="D68" s="79">
        <v>3000</v>
      </c>
      <c r="E68" s="111">
        <f>66489-1701</f>
        <v>64788</v>
      </c>
      <c r="F68" s="111"/>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56"/>
      <c r="FG68" s="56"/>
    </row>
    <row r="69" spans="1:163" ht="25.5" x14ac:dyDescent="0.2">
      <c r="A69" s="89" t="s">
        <v>368</v>
      </c>
      <c r="B69" s="88" t="s">
        <v>369</v>
      </c>
      <c r="C69" s="79"/>
      <c r="D69" s="79"/>
      <c r="E69" s="111"/>
      <c r="F69" s="111"/>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c r="FC69" s="74"/>
      <c r="FD69" s="74"/>
      <c r="FE69" s="74"/>
      <c r="FF69" s="56"/>
      <c r="FG69" s="56"/>
    </row>
    <row r="70" spans="1:163" ht="25.5" x14ac:dyDescent="0.2">
      <c r="A70" s="75" t="s">
        <v>370</v>
      </c>
      <c r="B70" s="90" t="s">
        <v>371</v>
      </c>
      <c r="C70" s="79">
        <v>316000</v>
      </c>
      <c r="D70" s="79">
        <v>299000</v>
      </c>
      <c r="E70" s="111">
        <v>277402</v>
      </c>
      <c r="F70" s="111"/>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56"/>
      <c r="FG70" s="56"/>
    </row>
    <row r="71" spans="1:163" x14ac:dyDescent="0.2">
      <c r="A71" s="75" t="s">
        <v>372</v>
      </c>
      <c r="B71" s="90" t="s">
        <v>373</v>
      </c>
      <c r="C71" s="79"/>
      <c r="D71" s="79"/>
      <c r="E71" s="111"/>
      <c r="F71" s="111"/>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56"/>
      <c r="FG71" s="56"/>
    </row>
    <row r="72" spans="1:163" ht="25.5" x14ac:dyDescent="0.2">
      <c r="A72" s="75" t="s">
        <v>374</v>
      </c>
      <c r="B72" s="90" t="s">
        <v>375</v>
      </c>
      <c r="C72" s="79"/>
      <c r="D72" s="79"/>
      <c r="E72" s="111">
        <v>-135</v>
      </c>
      <c r="F72" s="111"/>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56"/>
      <c r="FG72" s="56"/>
    </row>
    <row r="73" spans="1:163" ht="25.5" x14ac:dyDescent="0.2">
      <c r="A73" s="75" t="s">
        <v>376</v>
      </c>
      <c r="B73" s="90" t="s">
        <v>377</v>
      </c>
      <c r="C73" s="79"/>
      <c r="D73" s="79"/>
      <c r="E73" s="111"/>
      <c r="F73" s="111"/>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56"/>
      <c r="FG73" s="56"/>
    </row>
    <row r="74" spans="1:163" ht="25.5" x14ac:dyDescent="0.2">
      <c r="A74" s="75" t="s">
        <v>378</v>
      </c>
      <c r="B74" s="90" t="s">
        <v>379</v>
      </c>
      <c r="C74" s="79"/>
      <c r="D74" s="79"/>
      <c r="E74" s="111"/>
      <c r="F74" s="111"/>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56"/>
      <c r="FG74" s="56"/>
    </row>
    <row r="75" spans="1:163" ht="51" x14ac:dyDescent="0.2">
      <c r="A75" s="75" t="s">
        <v>380</v>
      </c>
      <c r="B75" s="90" t="s">
        <v>381</v>
      </c>
      <c r="C75" s="79"/>
      <c r="D75" s="79"/>
      <c r="E75" s="111"/>
      <c r="F75" s="111"/>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56"/>
      <c r="FG75" s="56"/>
    </row>
    <row r="76" spans="1:163" ht="25.5" x14ac:dyDescent="0.2">
      <c r="A76" s="75" t="s">
        <v>382</v>
      </c>
      <c r="B76" s="90" t="s">
        <v>383</v>
      </c>
      <c r="C76" s="79">
        <v>646700</v>
      </c>
      <c r="D76" s="79">
        <v>646700</v>
      </c>
      <c r="E76" s="111"/>
      <c r="F76" s="111"/>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56"/>
      <c r="FG76" s="56"/>
    </row>
    <row r="77" spans="1:163" ht="25.5" x14ac:dyDescent="0.2">
      <c r="A77" s="75" t="s">
        <v>384</v>
      </c>
      <c r="B77" s="90" t="s">
        <v>385</v>
      </c>
      <c r="C77" s="79"/>
      <c r="D77" s="79"/>
      <c r="E77" s="111"/>
      <c r="F77" s="111"/>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c r="EO77" s="74"/>
      <c r="EP77" s="74"/>
      <c r="EQ77" s="74"/>
      <c r="ER77" s="74"/>
      <c r="ES77" s="74"/>
      <c r="ET77" s="74"/>
      <c r="EU77" s="74"/>
      <c r="EV77" s="74"/>
      <c r="EW77" s="74"/>
      <c r="EX77" s="74"/>
      <c r="EY77" s="74"/>
      <c r="EZ77" s="74"/>
      <c r="FA77" s="74"/>
      <c r="FB77" s="74"/>
      <c r="FC77" s="74"/>
      <c r="FD77" s="74"/>
      <c r="FE77" s="74"/>
      <c r="FF77" s="56"/>
      <c r="FG77" s="56"/>
    </row>
    <row r="78" spans="1:163" ht="51" x14ac:dyDescent="0.2">
      <c r="A78" s="75"/>
      <c r="B78" s="90" t="s">
        <v>386</v>
      </c>
      <c r="C78" s="79"/>
      <c r="D78" s="79"/>
      <c r="E78" s="111"/>
      <c r="F78" s="111"/>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c r="EO78" s="74"/>
      <c r="EP78" s="74"/>
      <c r="EQ78" s="74"/>
      <c r="ER78" s="74"/>
      <c r="ES78" s="74"/>
      <c r="ET78" s="74"/>
      <c r="EU78" s="74"/>
      <c r="EV78" s="74"/>
      <c r="EW78" s="74"/>
      <c r="EX78" s="74"/>
      <c r="EY78" s="74"/>
      <c r="EZ78" s="74"/>
      <c r="FA78" s="74"/>
      <c r="FB78" s="74"/>
      <c r="FC78" s="74"/>
      <c r="FD78" s="74"/>
      <c r="FE78" s="74"/>
      <c r="FF78" s="56"/>
      <c r="FG78" s="56"/>
    </row>
    <row r="79" spans="1:163" x14ac:dyDescent="0.2">
      <c r="A79" s="71" t="s">
        <v>387</v>
      </c>
      <c r="B79" s="72" t="s">
        <v>388</v>
      </c>
      <c r="C79" s="79">
        <f t="shared" ref="C79:F79" si="19">+C80+C81+C82+C83+C84+C85+C86+C87</f>
        <v>1170000</v>
      </c>
      <c r="D79" s="79">
        <v>585190</v>
      </c>
      <c r="E79" s="79">
        <f t="shared" si="19"/>
        <v>32406</v>
      </c>
      <c r="F79" s="79">
        <f t="shared" si="19"/>
        <v>25</v>
      </c>
      <c r="G79" s="91"/>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4"/>
      <c r="FD79" s="74"/>
      <c r="FE79" s="74"/>
      <c r="FF79" s="56"/>
      <c r="FG79" s="56"/>
    </row>
    <row r="80" spans="1:163" ht="25.5" x14ac:dyDescent="0.2">
      <c r="A80" s="92" t="s">
        <v>389</v>
      </c>
      <c r="B80" s="76" t="s">
        <v>390</v>
      </c>
      <c r="C80" s="79"/>
      <c r="D80" s="79"/>
      <c r="E80" s="111"/>
      <c r="F80" s="111"/>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c r="EO80" s="74"/>
      <c r="EP80" s="74"/>
      <c r="EQ80" s="74"/>
      <c r="ER80" s="74"/>
      <c r="ES80" s="74"/>
      <c r="ET80" s="74"/>
      <c r="EU80" s="74"/>
      <c r="EV80" s="74"/>
      <c r="EW80" s="74"/>
      <c r="EX80" s="74"/>
      <c r="EY80" s="74"/>
      <c r="EZ80" s="74"/>
      <c r="FA80" s="74"/>
      <c r="FB80" s="74"/>
      <c r="FC80" s="74"/>
      <c r="FD80" s="74"/>
      <c r="FE80" s="74"/>
      <c r="FF80" s="56"/>
      <c r="FG80" s="56"/>
    </row>
    <row r="81" spans="1:174" ht="25.5" x14ac:dyDescent="0.2">
      <c r="A81" s="92" t="s">
        <v>391</v>
      </c>
      <c r="B81" s="93" t="s">
        <v>371</v>
      </c>
      <c r="C81" s="79"/>
      <c r="D81" s="79"/>
      <c r="E81" s="111">
        <v>-499</v>
      </c>
      <c r="F81" s="111"/>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c r="EO81" s="74"/>
      <c r="EP81" s="74"/>
      <c r="EQ81" s="74"/>
      <c r="ER81" s="74"/>
      <c r="ES81" s="74"/>
      <c r="ET81" s="74"/>
      <c r="EU81" s="74"/>
      <c r="EV81" s="74"/>
      <c r="EW81" s="74"/>
      <c r="EX81" s="74"/>
      <c r="EY81" s="74"/>
      <c r="EZ81" s="74"/>
      <c r="FA81" s="74"/>
      <c r="FB81" s="74"/>
      <c r="FC81" s="74"/>
      <c r="FD81" s="74"/>
      <c r="FE81" s="74"/>
      <c r="FF81" s="56"/>
      <c r="FG81" s="56"/>
    </row>
    <row r="82" spans="1:174" ht="38.25" x14ac:dyDescent="0.2">
      <c r="A82" s="75" t="s">
        <v>392</v>
      </c>
      <c r="B82" s="76" t="s">
        <v>393</v>
      </c>
      <c r="C82" s="79"/>
      <c r="D82" s="79"/>
      <c r="E82" s="111">
        <v>-434</v>
      </c>
      <c r="F82" s="111"/>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c r="FB82" s="74"/>
      <c r="FC82" s="74"/>
      <c r="FD82" s="74"/>
      <c r="FE82" s="74"/>
      <c r="FF82" s="56"/>
      <c r="FG82" s="56"/>
    </row>
    <row r="83" spans="1:174" ht="38.25" x14ac:dyDescent="0.2">
      <c r="A83" s="75" t="s">
        <v>394</v>
      </c>
      <c r="B83" s="76" t="s">
        <v>395</v>
      </c>
      <c r="C83" s="79">
        <v>2000</v>
      </c>
      <c r="D83" s="79">
        <v>2000</v>
      </c>
      <c r="E83" s="111">
        <v>23</v>
      </c>
      <c r="F83" s="111"/>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c r="EN83" s="74"/>
      <c r="EO83" s="74"/>
      <c r="EP83" s="74"/>
      <c r="EQ83" s="74"/>
      <c r="ER83" s="74"/>
      <c r="ES83" s="74"/>
      <c r="ET83" s="74"/>
      <c r="EU83" s="74"/>
      <c r="EV83" s="74"/>
      <c r="EW83" s="74"/>
      <c r="EX83" s="74"/>
      <c r="EY83" s="74"/>
      <c r="EZ83" s="74"/>
      <c r="FA83" s="74"/>
      <c r="FB83" s="74"/>
      <c r="FC83" s="74"/>
      <c r="FD83" s="74"/>
      <c r="FE83" s="74"/>
      <c r="FF83" s="56"/>
      <c r="FG83" s="56"/>
    </row>
    <row r="84" spans="1:174" ht="25.5" x14ac:dyDescent="0.2">
      <c r="A84" s="75" t="s">
        <v>396</v>
      </c>
      <c r="B84" s="76" t="s">
        <v>375</v>
      </c>
      <c r="C84" s="79"/>
      <c r="D84" s="79"/>
      <c r="E84" s="111">
        <v>32602</v>
      </c>
      <c r="F84" s="111"/>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c r="EO84" s="74"/>
      <c r="EP84" s="74"/>
      <c r="EQ84" s="74"/>
      <c r="ER84" s="74"/>
      <c r="ES84" s="74"/>
      <c r="ET84" s="74"/>
      <c r="EU84" s="74"/>
      <c r="EV84" s="74"/>
      <c r="EW84" s="74"/>
      <c r="EX84" s="74"/>
      <c r="EY84" s="74"/>
      <c r="EZ84" s="74"/>
      <c r="FA84" s="74"/>
      <c r="FB84" s="74"/>
      <c r="FC84" s="74"/>
      <c r="FD84" s="74"/>
      <c r="FE84" s="74"/>
      <c r="FF84" s="56"/>
      <c r="FG84" s="56"/>
    </row>
    <row r="85" spans="1:174" ht="25.5" x14ac:dyDescent="0.2">
      <c r="A85" s="81" t="s">
        <v>397</v>
      </c>
      <c r="B85" s="94" t="s">
        <v>398</v>
      </c>
      <c r="C85" s="79">
        <v>1168000</v>
      </c>
      <c r="D85" s="79">
        <v>583190</v>
      </c>
      <c r="E85" s="111"/>
      <c r="F85" s="111"/>
      <c r="H85" s="74"/>
      <c r="AR85" s="56"/>
      <c r="BR85" s="56"/>
      <c r="BS85" s="56"/>
      <c r="BT85" s="56"/>
      <c r="CL85" s="56"/>
    </row>
    <row r="86" spans="1:174" s="65" customFormat="1" ht="63.75" x14ac:dyDescent="0.2">
      <c r="A86" s="95" t="s">
        <v>399</v>
      </c>
      <c r="B86" s="96" t="s">
        <v>400</v>
      </c>
      <c r="C86" s="79"/>
      <c r="D86" s="79"/>
      <c r="E86" s="111">
        <v>714</v>
      </c>
      <c r="F86" s="111">
        <v>25</v>
      </c>
      <c r="G86" s="58"/>
      <c r="H86" s="74"/>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97"/>
      <c r="BS86" s="97"/>
      <c r="BT86" s="97"/>
      <c r="BU86" s="58"/>
      <c r="BV86" s="58"/>
      <c r="BW86" s="58"/>
      <c r="BX86" s="58"/>
      <c r="BY86" s="58"/>
      <c r="BZ86" s="58"/>
      <c r="CA86" s="58"/>
      <c r="CB86" s="58"/>
      <c r="CC86" s="58"/>
      <c r="CD86" s="58"/>
      <c r="CE86" s="58"/>
      <c r="CF86" s="58"/>
      <c r="CG86" s="58"/>
      <c r="CH86" s="58"/>
      <c r="CI86" s="58"/>
      <c r="CJ86" s="58"/>
      <c r="CK86" s="58"/>
      <c r="CL86" s="97"/>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c r="EM86" s="58"/>
      <c r="EN86" s="58"/>
      <c r="EO86" s="58"/>
      <c r="EP86" s="58"/>
      <c r="EQ86" s="58"/>
      <c r="ER86" s="58"/>
      <c r="ES86" s="58"/>
      <c r="ET86" s="58"/>
      <c r="EU86" s="58"/>
      <c r="EV86" s="58"/>
      <c r="EW86" s="58"/>
      <c r="EX86" s="58"/>
      <c r="EY86" s="58"/>
      <c r="EZ86" s="58"/>
      <c r="FA86" s="58"/>
      <c r="FB86" s="58"/>
      <c r="FC86" s="58"/>
      <c r="FD86" s="58"/>
      <c r="FE86" s="58"/>
      <c r="FF86" s="58"/>
      <c r="FG86" s="58"/>
      <c r="FH86" s="58"/>
      <c r="FI86" s="58"/>
      <c r="FJ86" s="58"/>
      <c r="FK86" s="58"/>
      <c r="FL86" s="58"/>
      <c r="FM86" s="58"/>
      <c r="FN86" s="58"/>
      <c r="FO86" s="58"/>
      <c r="FP86" s="58"/>
      <c r="FQ86" s="58"/>
      <c r="FR86" s="58"/>
    </row>
    <row r="87" spans="1:174" s="65" customFormat="1" ht="25.5" x14ac:dyDescent="0.2">
      <c r="A87" s="95" t="s">
        <v>401</v>
      </c>
      <c r="B87" s="98" t="s">
        <v>402</v>
      </c>
      <c r="C87" s="79"/>
      <c r="D87" s="79"/>
      <c r="E87" s="111"/>
      <c r="F87" s="111"/>
      <c r="G87" s="58"/>
      <c r="H87" s="74"/>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97"/>
      <c r="BS87" s="97"/>
      <c r="BT87" s="97"/>
      <c r="BU87" s="58"/>
      <c r="BV87" s="58"/>
      <c r="BW87" s="58"/>
      <c r="BX87" s="58"/>
      <c r="BY87" s="58"/>
      <c r="BZ87" s="58"/>
      <c r="CA87" s="58"/>
      <c r="CB87" s="58"/>
      <c r="CC87" s="58"/>
      <c r="CD87" s="58"/>
      <c r="CE87" s="58"/>
      <c r="CF87" s="58"/>
      <c r="CG87" s="58"/>
      <c r="CH87" s="58"/>
      <c r="CI87" s="58"/>
      <c r="CJ87" s="58"/>
      <c r="CK87" s="58"/>
      <c r="CL87" s="97"/>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c r="EO87" s="58"/>
      <c r="EP87" s="58"/>
      <c r="EQ87" s="58"/>
      <c r="ER87" s="58"/>
      <c r="ES87" s="58"/>
      <c r="ET87" s="58"/>
      <c r="EU87" s="58"/>
      <c r="EV87" s="58"/>
      <c r="EW87" s="58"/>
      <c r="EX87" s="58"/>
      <c r="EY87" s="58"/>
      <c r="EZ87" s="58"/>
      <c r="FA87" s="58"/>
      <c r="FB87" s="58"/>
      <c r="FC87" s="58"/>
      <c r="FD87" s="58"/>
      <c r="FE87" s="58"/>
      <c r="FF87" s="58"/>
      <c r="FG87" s="58"/>
      <c r="FH87" s="58"/>
      <c r="FI87" s="58"/>
      <c r="FJ87" s="58"/>
      <c r="FK87" s="58"/>
      <c r="FL87" s="58"/>
      <c r="FM87" s="58"/>
      <c r="FN87" s="58"/>
      <c r="FO87" s="58"/>
      <c r="FP87" s="58"/>
      <c r="FQ87" s="58"/>
      <c r="FR87" s="58"/>
    </row>
    <row r="88" spans="1:174" s="65" customFormat="1" ht="14.25" x14ac:dyDescent="0.2">
      <c r="A88" s="99"/>
      <c r="B88" s="100"/>
      <c r="C88" s="74"/>
      <c r="D88" s="97"/>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97"/>
      <c r="BS88" s="97"/>
      <c r="BT88" s="97"/>
      <c r="BU88" s="58"/>
      <c r="BV88" s="58"/>
      <c r="BW88" s="58"/>
      <c r="BX88" s="58"/>
      <c r="BY88" s="58"/>
      <c r="BZ88" s="58"/>
      <c r="CA88" s="58"/>
      <c r="CB88" s="58"/>
      <c r="CC88" s="58"/>
      <c r="CD88" s="58"/>
      <c r="CE88" s="58"/>
      <c r="CF88" s="58"/>
      <c r="CG88" s="58"/>
      <c r="CH88" s="58"/>
      <c r="CI88" s="58"/>
      <c r="CJ88" s="58"/>
      <c r="CK88" s="58"/>
      <c r="CL88" s="97"/>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c r="FI88" s="58"/>
      <c r="FJ88" s="58"/>
      <c r="FK88" s="58"/>
      <c r="FL88" s="58"/>
      <c r="FM88" s="58"/>
      <c r="FN88" s="58"/>
      <c r="FO88" s="58"/>
      <c r="FP88" s="58"/>
      <c r="FQ88" s="58"/>
      <c r="FR88" s="58"/>
    </row>
    <row r="89" spans="1:174" s="65" customFormat="1" ht="14.25" x14ac:dyDescent="0.2">
      <c r="A89" s="99"/>
      <c r="B89" s="100"/>
      <c r="C89" s="74"/>
      <c r="D89" s="97"/>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97"/>
      <c r="BS89" s="97"/>
      <c r="BT89" s="97"/>
      <c r="BU89" s="58"/>
      <c r="BV89" s="58"/>
      <c r="BW89" s="58"/>
      <c r="BX89" s="58"/>
      <c r="BY89" s="58"/>
      <c r="BZ89" s="58"/>
      <c r="CA89" s="58"/>
      <c r="CB89" s="58"/>
      <c r="CC89" s="58"/>
      <c r="CD89" s="58"/>
      <c r="CE89" s="58"/>
      <c r="CF89" s="58"/>
      <c r="CG89" s="58"/>
      <c r="CH89" s="58"/>
      <c r="CI89" s="58"/>
      <c r="CJ89" s="58"/>
      <c r="CK89" s="58"/>
      <c r="CL89" s="97"/>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c r="DV89" s="58"/>
      <c r="DW89" s="58"/>
      <c r="DX89" s="58"/>
      <c r="DY89" s="58"/>
      <c r="DZ89" s="58"/>
      <c r="EA89" s="58"/>
      <c r="EB89" s="58"/>
      <c r="EC89" s="58"/>
      <c r="ED89" s="58"/>
      <c r="EE89" s="58"/>
      <c r="EF89" s="58"/>
      <c r="EG89" s="58"/>
      <c r="EH89" s="58"/>
      <c r="EI89" s="58"/>
      <c r="EJ89" s="58"/>
      <c r="EK89" s="58"/>
      <c r="EL89" s="58"/>
      <c r="EM89" s="58"/>
      <c r="EN89" s="58"/>
      <c r="EO89" s="58"/>
      <c r="EP89" s="58"/>
      <c r="EQ89" s="58"/>
      <c r="ER89" s="58"/>
      <c r="ES89" s="58"/>
      <c r="ET89" s="58"/>
      <c r="EU89" s="58"/>
      <c r="EV89" s="58"/>
      <c r="EW89" s="58"/>
      <c r="EX89" s="58"/>
      <c r="EY89" s="58"/>
      <c r="EZ89" s="58"/>
      <c r="FA89" s="58"/>
      <c r="FB89" s="58"/>
      <c r="FC89" s="58"/>
      <c r="FD89" s="58"/>
      <c r="FE89" s="58"/>
      <c r="FF89" s="58"/>
      <c r="FG89" s="58"/>
      <c r="FH89" s="58"/>
      <c r="FI89" s="58"/>
      <c r="FJ89" s="58"/>
      <c r="FK89" s="58"/>
      <c r="FL89" s="58"/>
      <c r="FM89" s="58"/>
      <c r="FN89" s="58"/>
      <c r="FO89" s="58"/>
      <c r="FP89" s="58"/>
      <c r="FQ89" s="58"/>
      <c r="FR89" s="58"/>
    </row>
    <row r="90" spans="1:174" s="65" customFormat="1" ht="14.25" x14ac:dyDescent="0.2">
      <c r="A90" s="99"/>
      <c r="B90" s="100"/>
      <c r="C90" s="74"/>
      <c r="D90" s="97"/>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97"/>
      <c r="BS90" s="97"/>
      <c r="BT90" s="97"/>
      <c r="BU90" s="58"/>
      <c r="BV90" s="58"/>
      <c r="BW90" s="58"/>
      <c r="BX90" s="58"/>
      <c r="BY90" s="58"/>
      <c r="BZ90" s="58"/>
      <c r="CA90" s="58"/>
      <c r="CB90" s="58"/>
      <c r="CC90" s="58"/>
      <c r="CD90" s="58"/>
      <c r="CE90" s="58"/>
      <c r="CF90" s="58"/>
      <c r="CG90" s="58"/>
      <c r="CH90" s="58"/>
      <c r="CI90" s="58"/>
      <c r="CJ90" s="58"/>
      <c r="CK90" s="58"/>
      <c r="CL90" s="97"/>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c r="DV90" s="58"/>
      <c r="DW90" s="58"/>
      <c r="DX90" s="58"/>
      <c r="DY90" s="58"/>
      <c r="DZ90" s="58"/>
      <c r="EA90" s="58"/>
      <c r="EB90" s="58"/>
      <c r="EC90" s="58"/>
      <c r="ED90" s="58"/>
      <c r="EE90" s="58"/>
      <c r="EF90" s="58"/>
      <c r="EG90" s="58"/>
      <c r="EH90" s="58"/>
      <c r="EI90" s="58"/>
      <c r="EJ90" s="58"/>
      <c r="EK90" s="58"/>
      <c r="EL90" s="58"/>
      <c r="EM90" s="58"/>
      <c r="EN90" s="58"/>
      <c r="EO90" s="58"/>
      <c r="EP90" s="58"/>
      <c r="EQ90" s="58"/>
      <c r="ER90" s="58"/>
      <c r="ES90" s="58"/>
      <c r="ET90" s="58"/>
      <c r="EU90" s="58"/>
      <c r="EV90" s="58"/>
      <c r="EW90" s="58"/>
      <c r="EX90" s="58"/>
      <c r="EY90" s="58"/>
      <c r="EZ90" s="58"/>
      <c r="FA90" s="58"/>
      <c r="FB90" s="58"/>
      <c r="FC90" s="58"/>
      <c r="FD90" s="58"/>
      <c r="FE90" s="58"/>
      <c r="FF90" s="58"/>
      <c r="FG90" s="58"/>
      <c r="FH90" s="58"/>
      <c r="FI90" s="58"/>
      <c r="FJ90" s="58"/>
      <c r="FK90" s="58"/>
      <c r="FL90" s="58"/>
      <c r="FM90" s="58"/>
      <c r="FN90" s="58"/>
      <c r="FO90" s="58"/>
      <c r="FP90" s="58"/>
      <c r="FQ90" s="58"/>
      <c r="FR90" s="58"/>
    </row>
    <row r="91" spans="1:174" s="65" customFormat="1" ht="14.25" x14ac:dyDescent="0.2">
      <c r="A91" s="129" t="s">
        <v>403</v>
      </c>
      <c r="B91" s="129"/>
      <c r="C91" s="101"/>
      <c r="D91" s="101"/>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97"/>
      <c r="BS91" s="97"/>
      <c r="BT91" s="97"/>
      <c r="BU91" s="58"/>
      <c r="BV91" s="58"/>
      <c r="BW91" s="58"/>
      <c r="BX91" s="58"/>
      <c r="BY91" s="58"/>
      <c r="BZ91" s="58"/>
      <c r="CA91" s="58"/>
      <c r="CB91" s="58"/>
      <c r="CC91" s="58"/>
      <c r="CD91" s="58"/>
      <c r="CE91" s="58"/>
      <c r="CF91" s="58"/>
      <c r="CG91" s="58"/>
      <c r="CH91" s="58"/>
      <c r="CI91" s="58"/>
      <c r="CJ91" s="58"/>
      <c r="CK91" s="58"/>
      <c r="CL91" s="97"/>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58"/>
      <c r="EH91" s="58"/>
      <c r="EI91" s="58"/>
      <c r="EJ91" s="58"/>
      <c r="EK91" s="58"/>
      <c r="EL91" s="58"/>
      <c r="EM91" s="58"/>
      <c r="EN91" s="58"/>
      <c r="EO91" s="58"/>
      <c r="EP91" s="58"/>
      <c r="EQ91" s="58"/>
      <c r="ER91" s="58"/>
      <c r="ES91" s="58"/>
      <c r="ET91" s="58"/>
      <c r="EU91" s="58"/>
      <c r="EV91" s="58"/>
      <c r="EW91" s="58"/>
      <c r="EX91" s="58"/>
      <c r="EY91" s="58"/>
      <c r="EZ91" s="58"/>
      <c r="FA91" s="58"/>
      <c r="FB91" s="58"/>
      <c r="FC91" s="58"/>
      <c r="FD91" s="58"/>
      <c r="FE91" s="58"/>
      <c r="FF91" s="58"/>
      <c r="FG91" s="58"/>
      <c r="FH91" s="58"/>
      <c r="FI91" s="58"/>
      <c r="FJ91" s="58"/>
      <c r="FK91" s="58"/>
      <c r="FL91" s="58"/>
      <c r="FM91" s="58"/>
      <c r="FN91" s="58"/>
      <c r="FO91" s="58"/>
      <c r="FP91" s="58"/>
      <c r="FQ91" s="58"/>
      <c r="FR91" s="58"/>
    </row>
    <row r="92" spans="1:174" s="65" customFormat="1" x14ac:dyDescent="0.2">
      <c r="A92" s="102"/>
      <c r="C92" s="101"/>
      <c r="D92" s="101"/>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97"/>
      <c r="BS92" s="97"/>
      <c r="BT92" s="97"/>
      <c r="BU92" s="58"/>
      <c r="BV92" s="58"/>
      <c r="BW92" s="58"/>
      <c r="BX92" s="58"/>
      <c r="BY92" s="58"/>
      <c r="BZ92" s="58"/>
      <c r="CA92" s="58"/>
      <c r="CB92" s="58"/>
      <c r="CC92" s="58"/>
      <c r="CD92" s="58"/>
      <c r="CE92" s="58"/>
      <c r="CF92" s="58"/>
      <c r="CG92" s="58"/>
      <c r="CH92" s="58"/>
      <c r="CI92" s="58"/>
      <c r="CJ92" s="58"/>
      <c r="CK92" s="58"/>
      <c r="CL92" s="97"/>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58"/>
      <c r="EH92" s="58"/>
      <c r="EI92" s="58"/>
      <c r="EJ92" s="58"/>
      <c r="EK92" s="58"/>
      <c r="EL92" s="58"/>
      <c r="EM92" s="58"/>
      <c r="EN92" s="58"/>
      <c r="EO92" s="58"/>
      <c r="EP92" s="58"/>
      <c r="EQ92" s="58"/>
      <c r="ER92" s="58"/>
      <c r="ES92" s="58"/>
      <c r="ET92" s="58"/>
      <c r="EU92" s="58"/>
      <c r="EV92" s="58"/>
      <c r="EW92" s="58"/>
      <c r="EX92" s="58"/>
      <c r="EY92" s="58"/>
      <c r="EZ92" s="58"/>
      <c r="FA92" s="58"/>
      <c r="FB92" s="58"/>
      <c r="FC92" s="58"/>
      <c r="FD92" s="58"/>
      <c r="FE92" s="58"/>
      <c r="FF92" s="58"/>
      <c r="FG92" s="58"/>
      <c r="FH92" s="58"/>
      <c r="FI92" s="58"/>
      <c r="FJ92" s="58"/>
      <c r="FK92" s="58"/>
      <c r="FL92" s="58"/>
      <c r="FM92" s="58"/>
      <c r="FN92" s="58"/>
      <c r="FO92" s="58"/>
      <c r="FP92" s="58"/>
      <c r="FQ92" s="58"/>
      <c r="FR92" s="58"/>
    </row>
    <row r="93" spans="1:174" s="104" customFormat="1" ht="14.25" x14ac:dyDescent="0.2">
      <c r="A93" s="103"/>
      <c r="B93" s="104" t="s">
        <v>404</v>
      </c>
      <c r="C93" s="105"/>
      <c r="D93" s="105" t="s">
        <v>409</v>
      </c>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7"/>
      <c r="BS93" s="107"/>
      <c r="BT93" s="107"/>
      <c r="BU93" s="106"/>
      <c r="BV93" s="106"/>
      <c r="BW93" s="106"/>
      <c r="BX93" s="106"/>
      <c r="BY93" s="106"/>
      <c r="BZ93" s="106"/>
      <c r="CA93" s="106"/>
      <c r="CB93" s="106"/>
      <c r="CC93" s="106"/>
      <c r="CD93" s="106"/>
      <c r="CE93" s="106"/>
      <c r="CF93" s="106"/>
      <c r="CG93" s="106"/>
      <c r="CH93" s="106"/>
      <c r="CI93" s="106"/>
      <c r="CJ93" s="106"/>
      <c r="CK93" s="106"/>
      <c r="CL93" s="107"/>
      <c r="CM93" s="106"/>
      <c r="CN93" s="106"/>
      <c r="CO93" s="106"/>
      <c r="CP93" s="106"/>
      <c r="CQ93" s="106"/>
      <c r="CR93" s="106"/>
      <c r="CS93" s="106"/>
      <c r="CT93" s="106"/>
      <c r="CU93" s="106"/>
      <c r="CV93" s="106"/>
      <c r="CW93" s="106"/>
      <c r="CX93" s="106"/>
      <c r="CY93" s="106"/>
      <c r="CZ93" s="106"/>
      <c r="DA93" s="106"/>
      <c r="DB93" s="106"/>
      <c r="DC93" s="106"/>
      <c r="DD93" s="106"/>
      <c r="DE93" s="106"/>
      <c r="DF93" s="106"/>
      <c r="DG93" s="106"/>
      <c r="DH93" s="106"/>
      <c r="DI93" s="106"/>
      <c r="DJ93" s="106"/>
      <c r="DK93" s="106"/>
      <c r="DL93" s="106"/>
      <c r="DM93" s="106"/>
      <c r="DN93" s="106"/>
      <c r="DO93" s="106"/>
      <c r="DP93" s="106"/>
      <c r="DQ93" s="106"/>
      <c r="DR93" s="106"/>
      <c r="DS93" s="106"/>
      <c r="DT93" s="106"/>
      <c r="DU93" s="106"/>
      <c r="DV93" s="106"/>
      <c r="DW93" s="106"/>
      <c r="DX93" s="106"/>
      <c r="DY93" s="106"/>
      <c r="DZ93" s="106"/>
      <c r="EA93" s="106"/>
      <c r="EB93" s="106"/>
      <c r="EC93" s="106"/>
      <c r="ED93" s="106"/>
      <c r="EE93" s="106"/>
      <c r="EF93" s="106"/>
      <c r="EG93" s="106"/>
      <c r="EH93" s="106"/>
      <c r="EI93" s="106"/>
      <c r="EJ93" s="106"/>
      <c r="EK93" s="106"/>
      <c r="EL93" s="106"/>
      <c r="EM93" s="106"/>
      <c r="EN93" s="106"/>
      <c r="EO93" s="106"/>
      <c r="EP93" s="106"/>
      <c r="EQ93" s="106"/>
      <c r="ER93" s="106"/>
      <c r="ES93" s="106"/>
      <c r="ET93" s="106"/>
      <c r="EU93" s="106"/>
      <c r="EV93" s="106"/>
      <c r="EW93" s="106"/>
      <c r="EX93" s="106"/>
      <c r="EY93" s="106"/>
      <c r="EZ93" s="106"/>
      <c r="FA93" s="106"/>
      <c r="FB93" s="106"/>
      <c r="FC93" s="106"/>
      <c r="FD93" s="106"/>
      <c r="FE93" s="106"/>
      <c r="FF93" s="106"/>
      <c r="FG93" s="106"/>
      <c r="FH93" s="106"/>
      <c r="FI93" s="106"/>
      <c r="FJ93" s="106"/>
      <c r="FK93" s="106"/>
      <c r="FL93" s="106"/>
      <c r="FM93" s="106"/>
      <c r="FN93" s="106"/>
      <c r="FO93" s="106"/>
      <c r="FP93" s="106"/>
      <c r="FQ93" s="106"/>
      <c r="FR93" s="106"/>
    </row>
    <row r="94" spans="1:174" s="65" customFormat="1" x14ac:dyDescent="0.2">
      <c r="A94" s="102"/>
      <c r="B94" s="65" t="s">
        <v>408</v>
      </c>
      <c r="C94" s="101"/>
      <c r="D94" s="101" t="s">
        <v>410</v>
      </c>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97"/>
      <c r="BS94" s="97"/>
      <c r="BT94" s="97"/>
      <c r="BU94" s="58"/>
      <c r="BV94" s="58"/>
      <c r="BW94" s="58"/>
      <c r="BX94" s="58"/>
      <c r="BY94" s="58"/>
      <c r="BZ94" s="58"/>
      <c r="CA94" s="58"/>
      <c r="CB94" s="58"/>
      <c r="CC94" s="58"/>
      <c r="CD94" s="58"/>
      <c r="CE94" s="58"/>
      <c r="CF94" s="58"/>
      <c r="CG94" s="58"/>
      <c r="CH94" s="58"/>
      <c r="CI94" s="58"/>
      <c r="CJ94" s="58"/>
      <c r="CK94" s="58"/>
      <c r="CL94" s="97"/>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c r="EO94" s="58"/>
      <c r="EP94" s="58"/>
      <c r="EQ94" s="58"/>
      <c r="ER94" s="58"/>
      <c r="ES94" s="58"/>
      <c r="ET94" s="58"/>
      <c r="EU94" s="58"/>
      <c r="EV94" s="58"/>
      <c r="EW94" s="58"/>
      <c r="EX94" s="58"/>
      <c r="EY94" s="58"/>
      <c r="EZ94" s="58"/>
      <c r="FA94" s="58"/>
      <c r="FB94" s="58"/>
      <c r="FC94" s="58"/>
      <c r="FD94" s="58"/>
      <c r="FE94" s="58"/>
      <c r="FF94" s="58"/>
      <c r="FG94" s="58"/>
      <c r="FH94" s="58"/>
      <c r="FI94" s="58"/>
      <c r="FJ94" s="58"/>
      <c r="FK94" s="58"/>
      <c r="FL94" s="58"/>
      <c r="FM94" s="58"/>
      <c r="FN94" s="58"/>
      <c r="FO94" s="58"/>
      <c r="FP94" s="58"/>
      <c r="FQ94" s="58"/>
      <c r="FR94" s="58"/>
    </row>
    <row r="95" spans="1:174" s="65" customFormat="1" x14ac:dyDescent="0.2">
      <c r="A95" s="102"/>
      <c r="C95" s="101"/>
      <c r="D95" s="101"/>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97"/>
      <c r="BS95" s="97"/>
      <c r="BT95" s="97"/>
      <c r="BU95" s="58"/>
      <c r="BV95" s="58"/>
      <c r="BW95" s="58"/>
      <c r="BX95" s="58"/>
      <c r="BY95" s="58"/>
      <c r="BZ95" s="58"/>
      <c r="CA95" s="58"/>
      <c r="CB95" s="58"/>
      <c r="CC95" s="58"/>
      <c r="CD95" s="58"/>
      <c r="CE95" s="58"/>
      <c r="CF95" s="58"/>
      <c r="CG95" s="58"/>
      <c r="CH95" s="58"/>
      <c r="CI95" s="58"/>
      <c r="CJ95" s="58"/>
      <c r="CK95" s="58"/>
      <c r="CL95" s="97"/>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c r="EO95" s="58"/>
      <c r="EP95" s="58"/>
      <c r="EQ95" s="58"/>
      <c r="ER95" s="58"/>
      <c r="ES95" s="58"/>
      <c r="ET95" s="58"/>
      <c r="EU95" s="58"/>
      <c r="EV95" s="58"/>
      <c r="EW95" s="58"/>
      <c r="EX95" s="58"/>
      <c r="EY95" s="58"/>
      <c r="EZ95" s="58"/>
      <c r="FA95" s="58"/>
      <c r="FB95" s="58"/>
      <c r="FC95" s="58"/>
      <c r="FD95" s="58"/>
      <c r="FE95" s="58"/>
      <c r="FF95" s="58"/>
      <c r="FG95" s="58"/>
      <c r="FH95" s="58"/>
      <c r="FI95" s="58"/>
      <c r="FJ95" s="58"/>
      <c r="FK95" s="58"/>
      <c r="FL95" s="58"/>
      <c r="FM95" s="58"/>
      <c r="FN95" s="58"/>
      <c r="FO95" s="58"/>
      <c r="FP95" s="58"/>
      <c r="FQ95" s="58"/>
      <c r="FR95" s="58"/>
    </row>
    <row r="96" spans="1:174" s="65" customFormat="1" x14ac:dyDescent="0.2">
      <c r="A96" s="102"/>
      <c r="C96" s="101"/>
      <c r="D96" s="101"/>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97"/>
      <c r="BS96" s="97"/>
      <c r="BT96" s="97"/>
      <c r="BU96" s="58"/>
      <c r="BV96" s="58"/>
      <c r="BW96" s="58"/>
      <c r="BX96" s="58"/>
      <c r="BY96" s="58"/>
      <c r="BZ96" s="58"/>
      <c r="CA96" s="58"/>
      <c r="CB96" s="58"/>
      <c r="CC96" s="58"/>
      <c r="CD96" s="58"/>
      <c r="CE96" s="58"/>
      <c r="CF96" s="58"/>
      <c r="CG96" s="58"/>
      <c r="CH96" s="58"/>
      <c r="CI96" s="58"/>
      <c r="CJ96" s="58"/>
      <c r="CK96" s="58"/>
      <c r="CL96" s="97"/>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row>
    <row r="97" spans="1:174" s="65" customFormat="1" x14ac:dyDescent="0.2">
      <c r="A97" s="102"/>
      <c r="C97" s="101"/>
      <c r="D97" s="101"/>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97"/>
      <c r="BS97" s="97"/>
      <c r="BT97" s="97"/>
      <c r="BU97" s="58"/>
      <c r="BV97" s="58"/>
      <c r="BW97" s="58"/>
      <c r="BX97" s="58"/>
      <c r="BY97" s="58"/>
      <c r="BZ97" s="58"/>
      <c r="CA97" s="58"/>
      <c r="CB97" s="58"/>
      <c r="CC97" s="58"/>
      <c r="CD97" s="58"/>
      <c r="CE97" s="58"/>
      <c r="CF97" s="58"/>
      <c r="CG97" s="58"/>
      <c r="CH97" s="58"/>
      <c r="CI97" s="58"/>
      <c r="CJ97" s="58"/>
      <c r="CK97" s="58"/>
      <c r="CL97" s="97"/>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58"/>
      <c r="EJ97" s="58"/>
      <c r="EK97" s="58"/>
      <c r="EL97" s="58"/>
      <c r="EM97" s="58"/>
      <c r="EN97" s="58"/>
      <c r="EO97" s="58"/>
      <c r="EP97" s="58"/>
      <c r="EQ97" s="58"/>
      <c r="ER97" s="58"/>
      <c r="ES97" s="58"/>
      <c r="ET97" s="58"/>
      <c r="EU97" s="58"/>
      <c r="EV97" s="58"/>
      <c r="EW97" s="58"/>
      <c r="EX97" s="58"/>
      <c r="EY97" s="58"/>
      <c r="EZ97" s="58"/>
      <c r="FA97" s="58"/>
      <c r="FB97" s="58"/>
      <c r="FC97" s="58"/>
      <c r="FD97" s="58"/>
      <c r="FE97" s="58"/>
      <c r="FF97" s="58"/>
      <c r="FG97" s="58"/>
      <c r="FH97" s="58"/>
      <c r="FI97" s="58"/>
      <c r="FJ97" s="58"/>
      <c r="FK97" s="58"/>
      <c r="FL97" s="58"/>
      <c r="FM97" s="58"/>
      <c r="FN97" s="58"/>
      <c r="FO97" s="58"/>
      <c r="FP97" s="58"/>
      <c r="FQ97" s="58"/>
      <c r="FR97" s="58"/>
    </row>
    <row r="98" spans="1:174" s="65" customFormat="1" x14ac:dyDescent="0.2">
      <c r="A98" s="102"/>
      <c r="C98" s="101"/>
      <c r="D98" s="101"/>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97"/>
      <c r="BS98" s="97"/>
      <c r="BT98" s="97"/>
      <c r="BU98" s="58"/>
      <c r="BV98" s="58"/>
      <c r="BW98" s="58"/>
      <c r="BX98" s="58"/>
      <c r="BY98" s="58"/>
      <c r="BZ98" s="58"/>
      <c r="CA98" s="58"/>
      <c r="CB98" s="58"/>
      <c r="CC98" s="58"/>
      <c r="CD98" s="58"/>
      <c r="CE98" s="58"/>
      <c r="CF98" s="58"/>
      <c r="CG98" s="58"/>
      <c r="CH98" s="58"/>
      <c r="CI98" s="58"/>
      <c r="CJ98" s="58"/>
      <c r="CK98" s="58"/>
      <c r="CL98" s="97"/>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c r="DV98" s="58"/>
      <c r="DW98" s="58"/>
      <c r="DX98" s="58"/>
      <c r="DY98" s="58"/>
      <c r="DZ98" s="58"/>
      <c r="EA98" s="58"/>
      <c r="EB98" s="58"/>
      <c r="EC98" s="58"/>
      <c r="ED98" s="58"/>
      <c r="EE98" s="58"/>
      <c r="EF98" s="58"/>
      <c r="EG98" s="58"/>
      <c r="EH98" s="58"/>
      <c r="EI98" s="58"/>
      <c r="EJ98" s="58"/>
      <c r="EK98" s="58"/>
      <c r="EL98" s="58"/>
      <c r="EM98" s="58"/>
      <c r="EN98" s="58"/>
      <c r="EO98" s="58"/>
      <c r="EP98" s="58"/>
      <c r="EQ98" s="58"/>
      <c r="ER98" s="58"/>
      <c r="ES98" s="58"/>
      <c r="ET98" s="58"/>
      <c r="EU98" s="58"/>
      <c r="EV98" s="58"/>
      <c r="EW98" s="58"/>
      <c r="EX98" s="58"/>
      <c r="EY98" s="58"/>
      <c r="EZ98" s="58"/>
      <c r="FA98" s="58"/>
      <c r="FB98" s="58"/>
      <c r="FC98" s="58"/>
      <c r="FD98" s="58"/>
      <c r="FE98" s="58"/>
      <c r="FF98" s="58"/>
      <c r="FG98" s="58"/>
      <c r="FH98" s="58"/>
      <c r="FI98" s="58"/>
      <c r="FJ98" s="58"/>
      <c r="FK98" s="58"/>
      <c r="FL98" s="58"/>
      <c r="FM98" s="58"/>
      <c r="FN98" s="58"/>
      <c r="FO98" s="58"/>
      <c r="FP98" s="58"/>
      <c r="FQ98" s="58"/>
      <c r="FR98" s="58"/>
    </row>
    <row r="99" spans="1:174" s="65" customFormat="1" x14ac:dyDescent="0.2">
      <c r="A99" s="102"/>
      <c r="C99" s="101"/>
      <c r="D99" s="101"/>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97"/>
      <c r="BS99" s="97"/>
      <c r="BT99" s="97"/>
      <c r="BU99" s="58"/>
      <c r="BV99" s="58"/>
      <c r="BW99" s="58"/>
      <c r="BX99" s="58"/>
      <c r="BY99" s="58"/>
      <c r="BZ99" s="58"/>
      <c r="CA99" s="58"/>
      <c r="CB99" s="58"/>
      <c r="CC99" s="58"/>
      <c r="CD99" s="58"/>
      <c r="CE99" s="58"/>
      <c r="CF99" s="58"/>
      <c r="CG99" s="58"/>
      <c r="CH99" s="58"/>
      <c r="CI99" s="58"/>
      <c r="CJ99" s="58"/>
      <c r="CK99" s="58"/>
      <c r="CL99" s="97"/>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c r="EO99" s="58"/>
      <c r="EP99" s="58"/>
      <c r="EQ99" s="58"/>
      <c r="ER99" s="58"/>
      <c r="ES99" s="58"/>
      <c r="ET99" s="58"/>
      <c r="EU99" s="58"/>
      <c r="EV99" s="58"/>
      <c r="EW99" s="58"/>
      <c r="EX99" s="58"/>
      <c r="EY99" s="58"/>
      <c r="EZ99" s="58"/>
      <c r="FA99" s="58"/>
      <c r="FB99" s="58"/>
      <c r="FC99" s="58"/>
      <c r="FD99" s="58"/>
      <c r="FE99" s="58"/>
      <c r="FF99" s="58"/>
      <c r="FG99" s="58"/>
      <c r="FH99" s="58"/>
      <c r="FI99" s="58"/>
      <c r="FJ99" s="58"/>
      <c r="FK99" s="58"/>
      <c r="FL99" s="58"/>
      <c r="FM99" s="58"/>
      <c r="FN99" s="58"/>
      <c r="FO99" s="58"/>
      <c r="FP99" s="58"/>
      <c r="FQ99" s="58"/>
      <c r="FR99" s="58"/>
    </row>
    <row r="100" spans="1:174" s="65" customFormat="1" x14ac:dyDescent="0.2">
      <c r="A100" s="102"/>
      <c r="C100" s="101"/>
      <c r="D100" s="101"/>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97"/>
      <c r="BS100" s="97"/>
      <c r="BT100" s="97"/>
      <c r="BU100" s="58"/>
      <c r="BV100" s="58"/>
      <c r="BW100" s="58"/>
      <c r="BX100" s="58"/>
      <c r="BY100" s="58"/>
      <c r="BZ100" s="58"/>
      <c r="CA100" s="58"/>
      <c r="CB100" s="58"/>
      <c r="CC100" s="58"/>
      <c r="CD100" s="58"/>
      <c r="CE100" s="58"/>
      <c r="CF100" s="58"/>
      <c r="CG100" s="58"/>
      <c r="CH100" s="58"/>
      <c r="CI100" s="58"/>
      <c r="CJ100" s="58"/>
      <c r="CK100" s="58"/>
      <c r="CL100" s="97"/>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c r="EO100" s="58"/>
      <c r="EP100" s="58"/>
      <c r="EQ100" s="58"/>
      <c r="ER100" s="58"/>
      <c r="ES100" s="58"/>
      <c r="ET100" s="58"/>
      <c r="EU100" s="58"/>
      <c r="EV100" s="58"/>
      <c r="EW100" s="58"/>
      <c r="EX100" s="58"/>
      <c r="EY100" s="58"/>
      <c r="EZ100" s="58"/>
      <c r="FA100" s="58"/>
      <c r="FB100" s="58"/>
      <c r="FC100" s="58"/>
      <c r="FD100" s="58"/>
      <c r="FE100" s="58"/>
      <c r="FF100" s="58"/>
      <c r="FG100" s="58"/>
      <c r="FH100" s="58"/>
      <c r="FI100" s="58"/>
      <c r="FJ100" s="58"/>
      <c r="FK100" s="58"/>
      <c r="FL100" s="58"/>
      <c r="FM100" s="58"/>
      <c r="FN100" s="58"/>
      <c r="FO100" s="58"/>
      <c r="FP100" s="58"/>
      <c r="FQ100" s="58"/>
      <c r="FR100" s="58"/>
    </row>
    <row r="101" spans="1:174" s="65" customFormat="1" x14ac:dyDescent="0.2">
      <c r="A101" s="102"/>
      <c r="C101" s="101"/>
      <c r="D101" s="101"/>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97"/>
      <c r="BS101" s="97"/>
      <c r="BT101" s="97"/>
      <c r="BU101" s="58"/>
      <c r="BV101" s="58"/>
      <c r="BW101" s="58"/>
      <c r="BX101" s="58"/>
      <c r="BY101" s="58"/>
      <c r="BZ101" s="58"/>
      <c r="CA101" s="58"/>
      <c r="CB101" s="58"/>
      <c r="CC101" s="58"/>
      <c r="CD101" s="58"/>
      <c r="CE101" s="58"/>
      <c r="CF101" s="58"/>
      <c r="CG101" s="58"/>
      <c r="CH101" s="58"/>
      <c r="CI101" s="58"/>
      <c r="CJ101" s="58"/>
      <c r="CK101" s="58"/>
      <c r="CL101" s="97"/>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c r="DV101" s="58"/>
      <c r="DW101" s="58"/>
      <c r="DX101" s="58"/>
      <c r="DY101" s="58"/>
      <c r="DZ101" s="58"/>
      <c r="EA101" s="58"/>
      <c r="EB101" s="58"/>
      <c r="EC101" s="58"/>
      <c r="ED101" s="58"/>
      <c r="EE101" s="58"/>
      <c r="EF101" s="58"/>
      <c r="EG101" s="58"/>
      <c r="EH101" s="58"/>
      <c r="EI101" s="58"/>
      <c r="EJ101" s="58"/>
      <c r="EK101" s="58"/>
      <c r="EL101" s="58"/>
      <c r="EM101" s="58"/>
      <c r="EN101" s="58"/>
      <c r="EO101" s="58"/>
      <c r="EP101" s="58"/>
      <c r="EQ101" s="58"/>
      <c r="ER101" s="58"/>
      <c r="ES101" s="58"/>
      <c r="ET101" s="58"/>
      <c r="EU101" s="58"/>
      <c r="EV101" s="58"/>
      <c r="EW101" s="58"/>
      <c r="EX101" s="58"/>
      <c r="EY101" s="58"/>
      <c r="EZ101" s="58"/>
      <c r="FA101" s="58"/>
      <c r="FB101" s="58"/>
      <c r="FC101" s="58"/>
      <c r="FD101" s="58"/>
      <c r="FE101" s="58"/>
      <c r="FF101" s="58"/>
      <c r="FG101" s="58"/>
      <c r="FH101" s="58"/>
      <c r="FI101" s="58"/>
      <c r="FJ101" s="58"/>
      <c r="FK101" s="58"/>
      <c r="FL101" s="58"/>
      <c r="FM101" s="58"/>
      <c r="FN101" s="58"/>
      <c r="FO101" s="58"/>
      <c r="FP101" s="58"/>
      <c r="FQ101" s="58"/>
      <c r="FR101" s="58"/>
    </row>
    <row r="102" spans="1:174" s="65" customFormat="1" x14ac:dyDescent="0.2">
      <c r="A102" s="102"/>
      <c r="C102" s="101"/>
      <c r="D102" s="101"/>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97"/>
      <c r="BS102" s="97"/>
      <c r="BT102" s="97"/>
      <c r="BU102" s="58"/>
      <c r="BV102" s="58"/>
      <c r="BW102" s="58"/>
      <c r="BX102" s="58"/>
      <c r="BY102" s="58"/>
      <c r="BZ102" s="58"/>
      <c r="CA102" s="58"/>
      <c r="CB102" s="58"/>
      <c r="CC102" s="58"/>
      <c r="CD102" s="58"/>
      <c r="CE102" s="58"/>
      <c r="CF102" s="58"/>
      <c r="CG102" s="58"/>
      <c r="CH102" s="58"/>
      <c r="CI102" s="58"/>
      <c r="CJ102" s="58"/>
      <c r="CK102" s="58"/>
      <c r="CL102" s="97"/>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c r="FG102" s="58"/>
      <c r="FH102" s="58"/>
      <c r="FI102" s="58"/>
      <c r="FJ102" s="58"/>
      <c r="FK102" s="58"/>
      <c r="FL102" s="58"/>
      <c r="FM102" s="58"/>
      <c r="FN102" s="58"/>
      <c r="FO102" s="58"/>
      <c r="FP102" s="58"/>
      <c r="FQ102" s="58"/>
      <c r="FR102" s="58"/>
    </row>
    <row r="103" spans="1:174" s="65" customFormat="1" x14ac:dyDescent="0.2">
      <c r="A103" s="102"/>
      <c r="C103" s="101"/>
      <c r="D103" s="101"/>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97"/>
      <c r="BS103" s="97"/>
      <c r="BT103" s="97"/>
      <c r="BU103" s="58"/>
      <c r="BV103" s="58"/>
      <c r="BW103" s="58"/>
      <c r="BX103" s="58"/>
      <c r="BY103" s="58"/>
      <c r="BZ103" s="58"/>
      <c r="CA103" s="58"/>
      <c r="CB103" s="58"/>
      <c r="CC103" s="58"/>
      <c r="CD103" s="58"/>
      <c r="CE103" s="58"/>
      <c r="CF103" s="58"/>
      <c r="CG103" s="58"/>
      <c r="CH103" s="58"/>
      <c r="CI103" s="58"/>
      <c r="CJ103" s="58"/>
      <c r="CK103" s="58"/>
      <c r="CL103" s="97"/>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c r="EO103" s="58"/>
      <c r="EP103" s="58"/>
      <c r="EQ103" s="58"/>
      <c r="ER103" s="58"/>
      <c r="ES103" s="58"/>
      <c r="ET103" s="58"/>
      <c r="EU103" s="58"/>
      <c r="EV103" s="58"/>
      <c r="EW103" s="58"/>
      <c r="EX103" s="58"/>
      <c r="EY103" s="58"/>
      <c r="EZ103" s="58"/>
      <c r="FA103" s="58"/>
      <c r="FB103" s="58"/>
      <c r="FC103" s="58"/>
      <c r="FD103" s="58"/>
      <c r="FE103" s="58"/>
      <c r="FF103" s="58"/>
      <c r="FG103" s="58"/>
      <c r="FH103" s="58"/>
      <c r="FI103" s="58"/>
      <c r="FJ103" s="58"/>
      <c r="FK103" s="58"/>
      <c r="FL103" s="58"/>
      <c r="FM103" s="58"/>
      <c r="FN103" s="58"/>
      <c r="FO103" s="58"/>
      <c r="FP103" s="58"/>
      <c r="FQ103" s="58"/>
      <c r="FR103" s="58"/>
    </row>
    <row r="104" spans="1:174" s="65" customFormat="1" x14ac:dyDescent="0.2">
      <c r="A104" s="102"/>
      <c r="C104" s="101"/>
      <c r="D104" s="101"/>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97"/>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c r="DV104" s="58"/>
      <c r="DW104" s="58"/>
      <c r="DX104" s="58"/>
      <c r="DY104" s="58"/>
      <c r="DZ104" s="58"/>
      <c r="EA104" s="58"/>
      <c r="EB104" s="58"/>
      <c r="EC104" s="58"/>
      <c r="ED104" s="58"/>
      <c r="EE104" s="58"/>
      <c r="EF104" s="58"/>
      <c r="EG104" s="58"/>
      <c r="EH104" s="58"/>
      <c r="EI104" s="58"/>
      <c r="EJ104" s="58"/>
      <c r="EK104" s="58"/>
      <c r="EL104" s="58"/>
      <c r="EM104" s="58"/>
      <c r="EN104" s="58"/>
      <c r="EO104" s="58"/>
      <c r="EP104" s="58"/>
      <c r="EQ104" s="58"/>
      <c r="ER104" s="58"/>
      <c r="ES104" s="58"/>
      <c r="ET104" s="58"/>
      <c r="EU104" s="58"/>
      <c r="EV104" s="58"/>
      <c r="EW104" s="58"/>
      <c r="EX104" s="58"/>
      <c r="EY104" s="58"/>
      <c r="EZ104" s="58"/>
      <c r="FA104" s="58"/>
      <c r="FB104" s="58"/>
      <c r="FC104" s="58"/>
      <c r="FD104" s="58"/>
      <c r="FE104" s="58"/>
      <c r="FF104" s="58"/>
      <c r="FG104" s="58"/>
      <c r="FH104" s="58"/>
      <c r="FI104" s="58"/>
      <c r="FJ104" s="58"/>
      <c r="FK104" s="58"/>
      <c r="FL104" s="58"/>
      <c r="FM104" s="58"/>
      <c r="FN104" s="58"/>
      <c r="FO104" s="58"/>
      <c r="FP104" s="58"/>
      <c r="FQ104" s="58"/>
      <c r="FR104" s="58"/>
    </row>
    <row r="105" spans="1:174" s="65" customFormat="1" ht="12" customHeight="1" x14ac:dyDescent="0.2">
      <c r="A105" s="102"/>
      <c r="C105" s="101"/>
      <c r="D105" s="101"/>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97"/>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c r="DV105" s="58"/>
      <c r="DW105" s="58"/>
      <c r="DX105" s="58"/>
      <c r="DY105" s="58"/>
      <c r="DZ105" s="58"/>
      <c r="EA105" s="58"/>
      <c r="EB105" s="58"/>
      <c r="EC105" s="58"/>
      <c r="ED105" s="58"/>
      <c r="EE105" s="58"/>
      <c r="EF105" s="58"/>
      <c r="EG105" s="58"/>
      <c r="EH105" s="58"/>
      <c r="EI105" s="58"/>
      <c r="EJ105" s="58"/>
      <c r="EK105" s="58"/>
      <c r="EL105" s="58"/>
      <c r="EM105" s="58"/>
      <c r="EN105" s="58"/>
      <c r="EO105" s="58"/>
      <c r="EP105" s="58"/>
      <c r="EQ105" s="58"/>
      <c r="ER105" s="58"/>
      <c r="ES105" s="58"/>
      <c r="ET105" s="58"/>
      <c r="EU105" s="58"/>
      <c r="EV105" s="58"/>
      <c r="EW105" s="58"/>
      <c r="EX105" s="58"/>
      <c r="EY105" s="58"/>
      <c r="EZ105" s="58"/>
      <c r="FA105" s="58"/>
      <c r="FB105" s="58"/>
      <c r="FC105" s="58"/>
      <c r="FD105" s="58"/>
      <c r="FE105" s="58"/>
      <c r="FF105" s="58"/>
      <c r="FG105" s="58"/>
      <c r="FH105" s="58"/>
      <c r="FI105" s="58"/>
      <c r="FJ105" s="58"/>
      <c r="FK105" s="58"/>
      <c r="FL105" s="58"/>
      <c r="FM105" s="58"/>
      <c r="FN105" s="58"/>
      <c r="FO105" s="58"/>
      <c r="FP105" s="58"/>
      <c r="FQ105" s="58"/>
      <c r="FR105" s="58"/>
    </row>
    <row r="106" spans="1:174" s="65" customFormat="1" x14ac:dyDescent="0.2">
      <c r="A106" s="102"/>
      <c r="C106" s="101"/>
      <c r="D106" s="101"/>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97"/>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row>
    <row r="107" spans="1:174" s="65" customFormat="1" x14ac:dyDescent="0.2">
      <c r="A107" s="102"/>
      <c r="C107" s="101"/>
      <c r="D107" s="101"/>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97"/>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c r="FI107" s="58"/>
      <c r="FJ107" s="58"/>
      <c r="FK107" s="58"/>
      <c r="FL107" s="58"/>
      <c r="FM107" s="58"/>
      <c r="FN107" s="58"/>
      <c r="FO107" s="58"/>
      <c r="FP107" s="58"/>
      <c r="FQ107" s="58"/>
      <c r="FR107" s="58"/>
    </row>
    <row r="108" spans="1:174" s="65" customFormat="1" x14ac:dyDescent="0.2">
      <c r="A108" s="102"/>
      <c r="C108" s="101"/>
      <c r="D108" s="101"/>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97"/>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c r="EO108" s="58"/>
      <c r="EP108" s="58"/>
      <c r="EQ108" s="58"/>
      <c r="ER108" s="58"/>
      <c r="ES108" s="58"/>
      <c r="ET108" s="58"/>
      <c r="EU108" s="58"/>
      <c r="EV108" s="58"/>
      <c r="EW108" s="58"/>
      <c r="EX108" s="58"/>
      <c r="EY108" s="58"/>
      <c r="EZ108" s="58"/>
      <c r="FA108" s="58"/>
      <c r="FB108" s="58"/>
      <c r="FC108" s="58"/>
      <c r="FD108" s="58"/>
      <c r="FE108" s="58"/>
      <c r="FF108" s="58"/>
      <c r="FG108" s="58"/>
      <c r="FH108" s="58"/>
      <c r="FI108" s="58"/>
      <c r="FJ108" s="58"/>
      <c r="FK108" s="58"/>
      <c r="FL108" s="58"/>
      <c r="FM108" s="58"/>
      <c r="FN108" s="58"/>
      <c r="FO108" s="58"/>
      <c r="FP108" s="58"/>
      <c r="FQ108" s="58"/>
      <c r="FR108" s="58"/>
    </row>
    <row r="109" spans="1:174" s="65" customFormat="1" x14ac:dyDescent="0.2">
      <c r="A109" s="102"/>
      <c r="C109" s="101"/>
      <c r="D109" s="101"/>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97"/>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c r="EO109" s="58"/>
      <c r="EP109" s="58"/>
      <c r="EQ109" s="58"/>
      <c r="ER109" s="58"/>
      <c r="ES109" s="58"/>
      <c r="ET109" s="58"/>
      <c r="EU109" s="58"/>
      <c r="EV109" s="58"/>
      <c r="EW109" s="58"/>
      <c r="EX109" s="58"/>
      <c r="EY109" s="58"/>
      <c r="EZ109" s="58"/>
      <c r="FA109" s="58"/>
      <c r="FB109" s="58"/>
      <c r="FC109" s="58"/>
      <c r="FD109" s="58"/>
      <c r="FE109" s="58"/>
      <c r="FF109" s="58"/>
      <c r="FG109" s="58"/>
      <c r="FH109" s="58"/>
      <c r="FI109" s="58"/>
      <c r="FJ109" s="58"/>
      <c r="FK109" s="58"/>
      <c r="FL109" s="58"/>
      <c r="FM109" s="58"/>
      <c r="FN109" s="58"/>
      <c r="FO109" s="58"/>
      <c r="FP109" s="58"/>
      <c r="FQ109" s="58"/>
      <c r="FR109" s="58"/>
    </row>
    <row r="110" spans="1:174" s="65" customFormat="1" x14ac:dyDescent="0.2">
      <c r="A110" s="102"/>
      <c r="C110" s="101"/>
      <c r="D110" s="101"/>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97"/>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58"/>
      <c r="EH110" s="58"/>
      <c r="EI110" s="58"/>
      <c r="EJ110" s="58"/>
      <c r="EK110" s="58"/>
      <c r="EL110" s="58"/>
      <c r="EM110" s="58"/>
      <c r="EN110" s="58"/>
      <c r="EO110" s="58"/>
      <c r="EP110" s="58"/>
      <c r="EQ110" s="58"/>
      <c r="ER110" s="58"/>
      <c r="ES110" s="58"/>
      <c r="ET110" s="58"/>
      <c r="EU110" s="58"/>
      <c r="EV110" s="58"/>
      <c r="EW110" s="58"/>
      <c r="EX110" s="58"/>
      <c r="EY110" s="58"/>
      <c r="EZ110" s="58"/>
      <c r="FA110" s="58"/>
      <c r="FB110" s="58"/>
      <c r="FC110" s="58"/>
      <c r="FD110" s="58"/>
      <c r="FE110" s="58"/>
      <c r="FF110" s="58"/>
      <c r="FG110" s="58"/>
      <c r="FH110" s="58"/>
      <c r="FI110" s="58"/>
      <c r="FJ110" s="58"/>
      <c r="FK110" s="58"/>
      <c r="FL110" s="58"/>
      <c r="FM110" s="58"/>
      <c r="FN110" s="58"/>
      <c r="FO110" s="58"/>
      <c r="FP110" s="58"/>
      <c r="FQ110" s="58"/>
      <c r="FR110" s="58"/>
    </row>
    <row r="111" spans="1:174" s="65" customFormat="1" x14ac:dyDescent="0.2">
      <c r="A111" s="102"/>
      <c r="C111" s="101"/>
      <c r="D111" s="101"/>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97"/>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c r="EM111" s="58"/>
      <c r="EN111" s="58"/>
      <c r="EO111" s="58"/>
      <c r="EP111" s="58"/>
      <c r="EQ111" s="58"/>
      <c r="ER111" s="58"/>
      <c r="ES111" s="58"/>
      <c r="ET111" s="58"/>
      <c r="EU111" s="58"/>
      <c r="EV111" s="58"/>
      <c r="EW111" s="58"/>
      <c r="EX111" s="58"/>
      <c r="EY111" s="58"/>
      <c r="EZ111" s="58"/>
      <c r="FA111" s="58"/>
      <c r="FB111" s="58"/>
      <c r="FC111" s="58"/>
      <c r="FD111" s="58"/>
      <c r="FE111" s="58"/>
      <c r="FF111" s="58"/>
      <c r="FG111" s="58"/>
      <c r="FH111" s="58"/>
      <c r="FI111" s="58"/>
      <c r="FJ111" s="58"/>
      <c r="FK111" s="58"/>
      <c r="FL111" s="58"/>
      <c r="FM111" s="58"/>
      <c r="FN111" s="58"/>
      <c r="FO111" s="58"/>
      <c r="FP111" s="58"/>
      <c r="FQ111" s="58"/>
      <c r="FR111" s="58"/>
    </row>
    <row r="112" spans="1:174" s="65" customFormat="1" x14ac:dyDescent="0.2">
      <c r="A112" s="102"/>
      <c r="C112" s="101"/>
      <c r="D112" s="101"/>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97"/>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8"/>
      <c r="FM112" s="58"/>
      <c r="FN112" s="58"/>
      <c r="FO112" s="58"/>
      <c r="FP112" s="58"/>
      <c r="FQ112" s="58"/>
      <c r="FR112" s="58"/>
    </row>
    <row r="113" spans="1:174" s="65" customFormat="1" x14ac:dyDescent="0.2">
      <c r="A113" s="102"/>
      <c r="C113" s="101"/>
      <c r="D113" s="101"/>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97"/>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c r="EM113" s="58"/>
      <c r="EN113" s="58"/>
      <c r="EO113" s="58"/>
      <c r="EP113" s="58"/>
      <c r="EQ113" s="58"/>
      <c r="ER113" s="58"/>
      <c r="ES113" s="58"/>
      <c r="ET113" s="58"/>
      <c r="EU113" s="58"/>
      <c r="EV113" s="58"/>
      <c r="EW113" s="58"/>
      <c r="EX113" s="58"/>
      <c r="EY113" s="58"/>
      <c r="EZ113" s="58"/>
      <c r="FA113" s="58"/>
      <c r="FB113" s="58"/>
      <c r="FC113" s="58"/>
      <c r="FD113" s="58"/>
      <c r="FE113" s="58"/>
      <c r="FF113" s="58"/>
      <c r="FG113" s="58"/>
      <c r="FH113" s="58"/>
      <c r="FI113" s="58"/>
      <c r="FJ113" s="58"/>
      <c r="FK113" s="58"/>
      <c r="FL113" s="58"/>
      <c r="FM113" s="58"/>
      <c r="FN113" s="58"/>
      <c r="FO113" s="58"/>
      <c r="FP113" s="58"/>
      <c r="FQ113" s="58"/>
      <c r="FR113" s="58"/>
    </row>
    <row r="114" spans="1:174" s="65" customFormat="1" x14ac:dyDescent="0.2">
      <c r="A114" s="102"/>
      <c r="C114" s="101"/>
      <c r="D114" s="101"/>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97"/>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c r="EO114" s="58"/>
      <c r="EP114" s="58"/>
      <c r="EQ114" s="58"/>
      <c r="ER114" s="58"/>
      <c r="ES114" s="58"/>
      <c r="ET114" s="58"/>
      <c r="EU114" s="58"/>
      <c r="EV114" s="58"/>
      <c r="EW114" s="58"/>
      <c r="EX114" s="58"/>
      <c r="EY114" s="58"/>
      <c r="EZ114" s="58"/>
      <c r="FA114" s="58"/>
      <c r="FB114" s="58"/>
      <c r="FC114" s="58"/>
      <c r="FD114" s="58"/>
      <c r="FE114" s="58"/>
      <c r="FF114" s="58"/>
      <c r="FG114" s="58"/>
      <c r="FH114" s="58"/>
      <c r="FI114" s="58"/>
      <c r="FJ114" s="58"/>
      <c r="FK114" s="58"/>
      <c r="FL114" s="58"/>
      <c r="FM114" s="58"/>
      <c r="FN114" s="58"/>
      <c r="FO114" s="58"/>
      <c r="FP114" s="58"/>
      <c r="FQ114" s="58"/>
      <c r="FR114" s="58"/>
    </row>
    <row r="115" spans="1:174" s="65" customFormat="1" x14ac:dyDescent="0.2">
      <c r="A115" s="102"/>
      <c r="C115" s="101"/>
      <c r="D115" s="101"/>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97"/>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c r="EK115" s="58"/>
      <c r="EL115" s="58"/>
      <c r="EM115" s="58"/>
      <c r="EN115" s="58"/>
      <c r="EO115" s="58"/>
      <c r="EP115" s="58"/>
      <c r="EQ115" s="58"/>
      <c r="ER115" s="58"/>
      <c r="ES115" s="58"/>
      <c r="ET115" s="58"/>
      <c r="EU115" s="58"/>
      <c r="EV115" s="58"/>
      <c r="EW115" s="58"/>
      <c r="EX115" s="58"/>
      <c r="EY115" s="58"/>
      <c r="EZ115" s="58"/>
      <c r="FA115" s="58"/>
      <c r="FB115" s="58"/>
      <c r="FC115" s="58"/>
      <c r="FD115" s="58"/>
      <c r="FE115" s="58"/>
      <c r="FF115" s="58"/>
      <c r="FG115" s="58"/>
      <c r="FH115" s="58"/>
      <c r="FI115" s="58"/>
      <c r="FJ115" s="58"/>
      <c r="FK115" s="58"/>
      <c r="FL115" s="58"/>
      <c r="FM115" s="58"/>
      <c r="FN115" s="58"/>
      <c r="FO115" s="58"/>
      <c r="FP115" s="58"/>
      <c r="FQ115" s="58"/>
      <c r="FR115" s="58"/>
    </row>
    <row r="116" spans="1:174" s="65" customFormat="1" x14ac:dyDescent="0.2">
      <c r="A116" s="102"/>
      <c r="C116" s="101"/>
      <c r="D116" s="101"/>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97"/>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c r="DV116" s="58"/>
      <c r="DW116" s="58"/>
      <c r="DX116" s="58"/>
      <c r="DY116" s="58"/>
      <c r="DZ116" s="58"/>
      <c r="EA116" s="58"/>
      <c r="EB116" s="58"/>
      <c r="EC116" s="58"/>
      <c r="ED116" s="58"/>
      <c r="EE116" s="58"/>
      <c r="EF116" s="58"/>
      <c r="EG116" s="58"/>
      <c r="EH116" s="58"/>
      <c r="EI116" s="58"/>
      <c r="EJ116" s="58"/>
      <c r="EK116" s="58"/>
      <c r="EL116" s="58"/>
      <c r="EM116" s="58"/>
      <c r="EN116" s="58"/>
      <c r="EO116" s="58"/>
      <c r="EP116" s="58"/>
      <c r="EQ116" s="58"/>
      <c r="ER116" s="58"/>
      <c r="ES116" s="58"/>
      <c r="ET116" s="58"/>
      <c r="EU116" s="58"/>
      <c r="EV116" s="58"/>
      <c r="EW116" s="58"/>
      <c r="EX116" s="58"/>
      <c r="EY116" s="58"/>
      <c r="EZ116" s="58"/>
      <c r="FA116" s="58"/>
      <c r="FB116" s="58"/>
      <c r="FC116" s="58"/>
      <c r="FD116" s="58"/>
      <c r="FE116" s="58"/>
      <c r="FF116" s="58"/>
      <c r="FG116" s="58"/>
      <c r="FH116" s="58"/>
      <c r="FI116" s="58"/>
      <c r="FJ116" s="58"/>
      <c r="FK116" s="58"/>
      <c r="FL116" s="58"/>
      <c r="FM116" s="58"/>
      <c r="FN116" s="58"/>
      <c r="FO116" s="58"/>
      <c r="FP116" s="58"/>
      <c r="FQ116" s="58"/>
      <c r="FR116" s="58"/>
    </row>
    <row r="117" spans="1:174" s="65" customFormat="1" x14ac:dyDescent="0.2">
      <c r="A117" s="102"/>
      <c r="C117" s="101"/>
      <c r="D117" s="101"/>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97"/>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c r="DV117" s="58"/>
      <c r="DW117" s="58"/>
      <c r="DX117" s="58"/>
      <c r="DY117" s="58"/>
      <c r="DZ117" s="58"/>
      <c r="EA117" s="58"/>
      <c r="EB117" s="58"/>
      <c r="EC117" s="58"/>
      <c r="ED117" s="58"/>
      <c r="EE117" s="58"/>
      <c r="EF117" s="58"/>
      <c r="EG117" s="58"/>
      <c r="EH117" s="58"/>
      <c r="EI117" s="58"/>
      <c r="EJ117" s="58"/>
      <c r="EK117" s="58"/>
      <c r="EL117" s="58"/>
      <c r="EM117" s="58"/>
      <c r="EN117" s="58"/>
      <c r="EO117" s="58"/>
      <c r="EP117" s="58"/>
      <c r="EQ117" s="58"/>
      <c r="ER117" s="58"/>
      <c r="ES117" s="58"/>
      <c r="ET117" s="58"/>
      <c r="EU117" s="58"/>
      <c r="EV117" s="58"/>
      <c r="EW117" s="58"/>
      <c r="EX117" s="58"/>
      <c r="EY117" s="58"/>
      <c r="EZ117" s="58"/>
      <c r="FA117" s="58"/>
      <c r="FB117" s="58"/>
      <c r="FC117" s="58"/>
      <c r="FD117" s="58"/>
      <c r="FE117" s="58"/>
      <c r="FF117" s="58"/>
      <c r="FG117" s="58"/>
      <c r="FH117" s="58"/>
      <c r="FI117" s="58"/>
      <c r="FJ117" s="58"/>
      <c r="FK117" s="58"/>
      <c r="FL117" s="58"/>
      <c r="FM117" s="58"/>
      <c r="FN117" s="58"/>
      <c r="FO117" s="58"/>
      <c r="FP117" s="58"/>
      <c r="FQ117" s="58"/>
      <c r="FR117" s="58"/>
    </row>
    <row r="118" spans="1:174" s="65" customFormat="1" x14ac:dyDescent="0.2">
      <c r="A118" s="102"/>
      <c r="C118" s="101"/>
      <c r="D118" s="101"/>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97"/>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row>
    <row r="119" spans="1:174" s="65" customFormat="1" x14ac:dyDescent="0.2">
      <c r="A119" s="102"/>
      <c r="C119" s="101"/>
      <c r="D119" s="101"/>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97"/>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c r="DV119" s="58"/>
      <c r="DW119" s="58"/>
      <c r="DX119" s="58"/>
      <c r="DY119" s="58"/>
      <c r="DZ119" s="58"/>
      <c r="EA119" s="58"/>
      <c r="EB119" s="58"/>
      <c r="EC119" s="58"/>
      <c r="ED119" s="58"/>
      <c r="EE119" s="58"/>
      <c r="EF119" s="58"/>
      <c r="EG119" s="58"/>
      <c r="EH119" s="58"/>
      <c r="EI119" s="58"/>
      <c r="EJ119" s="58"/>
      <c r="EK119" s="58"/>
      <c r="EL119" s="58"/>
      <c r="EM119" s="58"/>
      <c r="EN119" s="58"/>
      <c r="EO119" s="58"/>
      <c r="EP119" s="58"/>
      <c r="EQ119" s="58"/>
      <c r="ER119" s="58"/>
      <c r="ES119" s="58"/>
      <c r="ET119" s="58"/>
      <c r="EU119" s="58"/>
      <c r="EV119" s="58"/>
      <c r="EW119" s="58"/>
      <c r="EX119" s="58"/>
      <c r="EY119" s="58"/>
      <c r="EZ119" s="58"/>
      <c r="FA119" s="58"/>
      <c r="FB119" s="58"/>
      <c r="FC119" s="58"/>
      <c r="FD119" s="58"/>
      <c r="FE119" s="58"/>
      <c r="FF119" s="58"/>
      <c r="FG119" s="58"/>
      <c r="FH119" s="58"/>
      <c r="FI119" s="58"/>
      <c r="FJ119" s="58"/>
      <c r="FK119" s="58"/>
      <c r="FL119" s="58"/>
      <c r="FM119" s="58"/>
      <c r="FN119" s="58"/>
      <c r="FO119" s="58"/>
      <c r="FP119" s="58"/>
      <c r="FQ119" s="58"/>
      <c r="FR119" s="58"/>
    </row>
    <row r="120" spans="1:174" s="65" customFormat="1" x14ac:dyDescent="0.2">
      <c r="A120" s="102"/>
      <c r="C120" s="101"/>
      <c r="D120" s="101"/>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97"/>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c r="DV120" s="58"/>
      <c r="DW120" s="58"/>
      <c r="DX120" s="58"/>
      <c r="DY120" s="58"/>
      <c r="DZ120" s="58"/>
      <c r="EA120" s="58"/>
      <c r="EB120" s="58"/>
      <c r="EC120" s="58"/>
      <c r="ED120" s="58"/>
      <c r="EE120" s="58"/>
      <c r="EF120" s="58"/>
      <c r="EG120" s="58"/>
      <c r="EH120" s="58"/>
      <c r="EI120" s="58"/>
      <c r="EJ120" s="58"/>
      <c r="EK120" s="58"/>
      <c r="EL120" s="58"/>
      <c r="EM120" s="58"/>
      <c r="EN120" s="58"/>
      <c r="EO120" s="58"/>
      <c r="EP120" s="58"/>
      <c r="EQ120" s="58"/>
      <c r="ER120" s="58"/>
      <c r="ES120" s="58"/>
      <c r="ET120" s="58"/>
      <c r="EU120" s="58"/>
      <c r="EV120" s="58"/>
      <c r="EW120" s="58"/>
      <c r="EX120" s="58"/>
      <c r="EY120" s="58"/>
      <c r="EZ120" s="58"/>
      <c r="FA120" s="58"/>
      <c r="FB120" s="58"/>
      <c r="FC120" s="58"/>
      <c r="FD120" s="58"/>
      <c r="FE120" s="58"/>
      <c r="FF120" s="58"/>
      <c r="FG120" s="58"/>
      <c r="FH120" s="58"/>
      <c r="FI120" s="58"/>
      <c r="FJ120" s="58"/>
      <c r="FK120" s="58"/>
      <c r="FL120" s="58"/>
      <c r="FM120" s="58"/>
      <c r="FN120" s="58"/>
      <c r="FO120" s="58"/>
      <c r="FP120" s="58"/>
      <c r="FQ120" s="58"/>
      <c r="FR120" s="58"/>
    </row>
    <row r="121" spans="1:174" s="65" customFormat="1" x14ac:dyDescent="0.2">
      <c r="A121" s="102"/>
      <c r="C121" s="101"/>
      <c r="D121" s="101"/>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97"/>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c r="DV121" s="58"/>
      <c r="DW121" s="58"/>
      <c r="DX121" s="58"/>
      <c r="DY121" s="58"/>
      <c r="DZ121" s="58"/>
      <c r="EA121" s="58"/>
      <c r="EB121" s="58"/>
      <c r="EC121" s="58"/>
      <c r="ED121" s="58"/>
      <c r="EE121" s="58"/>
      <c r="EF121" s="58"/>
      <c r="EG121" s="58"/>
      <c r="EH121" s="58"/>
      <c r="EI121" s="58"/>
      <c r="EJ121" s="58"/>
      <c r="EK121" s="58"/>
      <c r="EL121" s="58"/>
      <c r="EM121" s="58"/>
      <c r="EN121" s="58"/>
      <c r="EO121" s="58"/>
      <c r="EP121" s="58"/>
      <c r="EQ121" s="58"/>
      <c r="ER121" s="58"/>
      <c r="ES121" s="58"/>
      <c r="ET121" s="58"/>
      <c r="EU121" s="58"/>
      <c r="EV121" s="58"/>
      <c r="EW121" s="58"/>
      <c r="EX121" s="58"/>
      <c r="EY121" s="58"/>
      <c r="EZ121" s="58"/>
      <c r="FA121" s="58"/>
      <c r="FB121" s="58"/>
      <c r="FC121" s="58"/>
      <c r="FD121" s="58"/>
      <c r="FE121" s="58"/>
      <c r="FF121" s="58"/>
      <c r="FG121" s="58"/>
      <c r="FH121" s="58"/>
      <c r="FI121" s="58"/>
      <c r="FJ121" s="58"/>
      <c r="FK121" s="58"/>
      <c r="FL121" s="58"/>
      <c r="FM121" s="58"/>
      <c r="FN121" s="58"/>
      <c r="FO121" s="58"/>
      <c r="FP121" s="58"/>
      <c r="FQ121" s="58"/>
      <c r="FR121" s="58"/>
    </row>
    <row r="122" spans="1:174" s="65" customFormat="1" x14ac:dyDescent="0.2">
      <c r="A122" s="102"/>
      <c r="C122" s="101"/>
      <c r="D122" s="101"/>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97"/>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c r="DV122" s="58"/>
      <c r="DW122" s="58"/>
      <c r="DX122" s="58"/>
      <c r="DY122" s="58"/>
      <c r="DZ122" s="58"/>
      <c r="EA122" s="58"/>
      <c r="EB122" s="58"/>
      <c r="EC122" s="58"/>
      <c r="ED122" s="58"/>
      <c r="EE122" s="58"/>
      <c r="EF122" s="58"/>
      <c r="EG122" s="58"/>
      <c r="EH122" s="58"/>
      <c r="EI122" s="58"/>
      <c r="EJ122" s="58"/>
      <c r="EK122" s="58"/>
      <c r="EL122" s="58"/>
      <c r="EM122" s="58"/>
      <c r="EN122" s="58"/>
      <c r="EO122" s="58"/>
      <c r="EP122" s="58"/>
      <c r="EQ122" s="58"/>
      <c r="ER122" s="58"/>
      <c r="ES122" s="58"/>
      <c r="ET122" s="58"/>
      <c r="EU122" s="58"/>
      <c r="EV122" s="58"/>
      <c r="EW122" s="58"/>
      <c r="EX122" s="58"/>
      <c r="EY122" s="58"/>
      <c r="EZ122" s="58"/>
      <c r="FA122" s="58"/>
      <c r="FB122" s="58"/>
      <c r="FC122" s="58"/>
      <c r="FD122" s="58"/>
      <c r="FE122" s="58"/>
      <c r="FF122" s="58"/>
      <c r="FG122" s="58"/>
      <c r="FH122" s="58"/>
      <c r="FI122" s="58"/>
      <c r="FJ122" s="58"/>
      <c r="FK122" s="58"/>
      <c r="FL122" s="58"/>
      <c r="FM122" s="58"/>
      <c r="FN122" s="58"/>
      <c r="FO122" s="58"/>
      <c r="FP122" s="58"/>
      <c r="FQ122" s="58"/>
      <c r="FR122" s="58"/>
    </row>
    <row r="123" spans="1:174" s="65" customFormat="1" x14ac:dyDescent="0.2">
      <c r="A123" s="102"/>
      <c r="C123" s="101"/>
      <c r="D123" s="101"/>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97"/>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c r="DV123" s="58"/>
      <c r="DW123" s="58"/>
      <c r="DX123" s="58"/>
      <c r="DY123" s="58"/>
      <c r="DZ123" s="58"/>
      <c r="EA123" s="58"/>
      <c r="EB123" s="58"/>
      <c r="EC123" s="58"/>
      <c r="ED123" s="58"/>
      <c r="EE123" s="58"/>
      <c r="EF123" s="58"/>
      <c r="EG123" s="58"/>
      <c r="EH123" s="58"/>
      <c r="EI123" s="58"/>
      <c r="EJ123" s="58"/>
      <c r="EK123" s="58"/>
      <c r="EL123" s="58"/>
      <c r="EM123" s="58"/>
      <c r="EN123" s="58"/>
      <c r="EO123" s="58"/>
      <c r="EP123" s="58"/>
      <c r="EQ123" s="58"/>
      <c r="ER123" s="58"/>
      <c r="ES123" s="58"/>
      <c r="ET123" s="58"/>
      <c r="EU123" s="58"/>
      <c r="EV123" s="58"/>
      <c r="EW123" s="58"/>
      <c r="EX123" s="58"/>
      <c r="EY123" s="58"/>
      <c r="EZ123" s="58"/>
      <c r="FA123" s="58"/>
      <c r="FB123" s="58"/>
      <c r="FC123" s="58"/>
      <c r="FD123" s="58"/>
      <c r="FE123" s="58"/>
      <c r="FF123" s="58"/>
      <c r="FG123" s="58"/>
      <c r="FH123" s="58"/>
      <c r="FI123" s="58"/>
      <c r="FJ123" s="58"/>
      <c r="FK123" s="58"/>
      <c r="FL123" s="58"/>
      <c r="FM123" s="58"/>
      <c r="FN123" s="58"/>
      <c r="FO123" s="58"/>
      <c r="FP123" s="58"/>
      <c r="FQ123" s="58"/>
      <c r="FR123" s="58"/>
    </row>
    <row r="124" spans="1:174" s="65" customFormat="1" x14ac:dyDescent="0.2">
      <c r="A124" s="102"/>
      <c r="C124" s="101"/>
      <c r="D124" s="101"/>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97"/>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c r="DV124" s="58"/>
      <c r="DW124" s="58"/>
      <c r="DX124" s="58"/>
      <c r="DY124" s="58"/>
      <c r="DZ124" s="58"/>
      <c r="EA124" s="58"/>
      <c r="EB124" s="58"/>
      <c r="EC124" s="58"/>
      <c r="ED124" s="58"/>
      <c r="EE124" s="58"/>
      <c r="EF124" s="58"/>
      <c r="EG124" s="58"/>
      <c r="EH124" s="58"/>
      <c r="EI124" s="58"/>
      <c r="EJ124" s="58"/>
      <c r="EK124" s="58"/>
      <c r="EL124" s="58"/>
      <c r="EM124" s="58"/>
      <c r="EN124" s="58"/>
      <c r="EO124" s="58"/>
      <c r="EP124" s="58"/>
      <c r="EQ124" s="58"/>
      <c r="ER124" s="58"/>
      <c r="ES124" s="58"/>
      <c r="ET124" s="58"/>
      <c r="EU124" s="58"/>
      <c r="EV124" s="58"/>
      <c r="EW124" s="58"/>
      <c r="EX124" s="58"/>
      <c r="EY124" s="58"/>
      <c r="EZ124" s="58"/>
      <c r="FA124" s="58"/>
      <c r="FB124" s="58"/>
      <c r="FC124" s="58"/>
      <c r="FD124" s="58"/>
      <c r="FE124" s="58"/>
      <c r="FF124" s="58"/>
      <c r="FG124" s="58"/>
      <c r="FH124" s="58"/>
      <c r="FI124" s="58"/>
      <c r="FJ124" s="58"/>
      <c r="FK124" s="58"/>
      <c r="FL124" s="58"/>
      <c r="FM124" s="58"/>
      <c r="FN124" s="58"/>
      <c r="FO124" s="58"/>
      <c r="FP124" s="58"/>
      <c r="FQ124" s="58"/>
      <c r="FR124" s="58"/>
    </row>
    <row r="125" spans="1:174" s="65" customFormat="1" x14ac:dyDescent="0.2">
      <c r="A125" s="102"/>
      <c r="C125" s="101"/>
      <c r="D125" s="101"/>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97"/>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c r="DV125" s="58"/>
      <c r="DW125" s="58"/>
      <c r="DX125" s="58"/>
      <c r="DY125" s="58"/>
      <c r="DZ125" s="58"/>
      <c r="EA125" s="58"/>
      <c r="EB125" s="58"/>
      <c r="EC125" s="58"/>
      <c r="ED125" s="58"/>
      <c r="EE125" s="58"/>
      <c r="EF125" s="58"/>
      <c r="EG125" s="58"/>
      <c r="EH125" s="58"/>
      <c r="EI125" s="58"/>
      <c r="EJ125" s="58"/>
      <c r="EK125" s="58"/>
      <c r="EL125" s="58"/>
      <c r="EM125" s="58"/>
      <c r="EN125" s="58"/>
      <c r="EO125" s="58"/>
      <c r="EP125" s="58"/>
      <c r="EQ125" s="58"/>
      <c r="ER125" s="58"/>
      <c r="ES125" s="58"/>
      <c r="ET125" s="58"/>
      <c r="EU125" s="58"/>
      <c r="EV125" s="58"/>
      <c r="EW125" s="58"/>
      <c r="EX125" s="58"/>
      <c r="EY125" s="58"/>
      <c r="EZ125" s="58"/>
      <c r="FA125" s="58"/>
      <c r="FB125" s="58"/>
      <c r="FC125" s="58"/>
      <c r="FD125" s="58"/>
      <c r="FE125" s="58"/>
      <c r="FF125" s="58"/>
      <c r="FG125" s="58"/>
      <c r="FH125" s="58"/>
      <c r="FI125" s="58"/>
      <c r="FJ125" s="58"/>
      <c r="FK125" s="58"/>
      <c r="FL125" s="58"/>
      <c r="FM125" s="58"/>
      <c r="FN125" s="58"/>
      <c r="FO125" s="58"/>
      <c r="FP125" s="58"/>
      <c r="FQ125" s="58"/>
      <c r="FR125" s="58"/>
    </row>
    <row r="126" spans="1:174" s="65" customFormat="1" x14ac:dyDescent="0.2">
      <c r="A126" s="102"/>
      <c r="C126" s="101"/>
      <c r="D126" s="101"/>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97"/>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c r="DV126" s="58"/>
      <c r="DW126" s="58"/>
      <c r="DX126" s="58"/>
      <c r="DY126" s="58"/>
      <c r="DZ126" s="58"/>
      <c r="EA126" s="58"/>
      <c r="EB126" s="58"/>
      <c r="EC126" s="58"/>
      <c r="ED126" s="58"/>
      <c r="EE126" s="58"/>
      <c r="EF126" s="58"/>
      <c r="EG126" s="58"/>
      <c r="EH126" s="58"/>
      <c r="EI126" s="58"/>
      <c r="EJ126" s="58"/>
      <c r="EK126" s="58"/>
      <c r="EL126" s="58"/>
      <c r="EM126" s="58"/>
      <c r="EN126" s="58"/>
      <c r="EO126" s="58"/>
      <c r="EP126" s="58"/>
      <c r="EQ126" s="58"/>
      <c r="ER126" s="58"/>
      <c r="ES126" s="58"/>
      <c r="ET126" s="58"/>
      <c r="EU126" s="58"/>
      <c r="EV126" s="58"/>
      <c r="EW126" s="58"/>
      <c r="EX126" s="58"/>
      <c r="EY126" s="58"/>
      <c r="EZ126" s="58"/>
      <c r="FA126" s="58"/>
      <c r="FB126" s="58"/>
      <c r="FC126" s="58"/>
      <c r="FD126" s="58"/>
      <c r="FE126" s="58"/>
      <c r="FF126" s="58"/>
      <c r="FG126" s="58"/>
      <c r="FH126" s="58"/>
      <c r="FI126" s="58"/>
      <c r="FJ126" s="58"/>
      <c r="FK126" s="58"/>
      <c r="FL126" s="58"/>
      <c r="FM126" s="58"/>
      <c r="FN126" s="58"/>
      <c r="FO126" s="58"/>
      <c r="FP126" s="58"/>
      <c r="FQ126" s="58"/>
      <c r="FR126" s="58"/>
    </row>
    <row r="127" spans="1:174" s="65" customFormat="1" x14ac:dyDescent="0.2">
      <c r="A127" s="102"/>
      <c r="C127" s="101"/>
      <c r="D127" s="101"/>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97"/>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c r="DV127" s="58"/>
      <c r="DW127" s="58"/>
      <c r="DX127" s="58"/>
      <c r="DY127" s="58"/>
      <c r="DZ127" s="58"/>
      <c r="EA127" s="58"/>
      <c r="EB127" s="58"/>
      <c r="EC127" s="58"/>
      <c r="ED127" s="58"/>
      <c r="EE127" s="58"/>
      <c r="EF127" s="58"/>
      <c r="EG127" s="58"/>
      <c r="EH127" s="58"/>
      <c r="EI127" s="58"/>
      <c r="EJ127" s="58"/>
      <c r="EK127" s="58"/>
      <c r="EL127" s="58"/>
      <c r="EM127" s="58"/>
      <c r="EN127" s="58"/>
      <c r="EO127" s="58"/>
      <c r="EP127" s="58"/>
      <c r="EQ127" s="58"/>
      <c r="ER127" s="58"/>
      <c r="ES127" s="58"/>
      <c r="ET127" s="58"/>
      <c r="EU127" s="58"/>
      <c r="EV127" s="58"/>
      <c r="EW127" s="58"/>
      <c r="EX127" s="58"/>
      <c r="EY127" s="58"/>
      <c r="EZ127" s="58"/>
      <c r="FA127" s="58"/>
      <c r="FB127" s="58"/>
      <c r="FC127" s="58"/>
      <c r="FD127" s="58"/>
      <c r="FE127" s="58"/>
      <c r="FF127" s="58"/>
      <c r="FG127" s="58"/>
      <c r="FH127" s="58"/>
      <c r="FI127" s="58"/>
      <c r="FJ127" s="58"/>
      <c r="FK127" s="58"/>
      <c r="FL127" s="58"/>
      <c r="FM127" s="58"/>
      <c r="FN127" s="58"/>
      <c r="FO127" s="58"/>
      <c r="FP127" s="58"/>
      <c r="FQ127" s="58"/>
      <c r="FR127" s="58"/>
    </row>
    <row r="128" spans="1:174" s="65" customFormat="1" x14ac:dyDescent="0.2">
      <c r="A128" s="102"/>
      <c r="C128" s="101"/>
      <c r="D128" s="101"/>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97"/>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c r="DV128" s="58"/>
      <c r="DW128" s="58"/>
      <c r="DX128" s="58"/>
      <c r="DY128" s="58"/>
      <c r="DZ128" s="58"/>
      <c r="EA128" s="58"/>
      <c r="EB128" s="58"/>
      <c r="EC128" s="58"/>
      <c r="ED128" s="58"/>
      <c r="EE128" s="58"/>
      <c r="EF128" s="58"/>
      <c r="EG128" s="58"/>
      <c r="EH128" s="58"/>
      <c r="EI128" s="58"/>
      <c r="EJ128" s="58"/>
      <c r="EK128" s="58"/>
      <c r="EL128" s="58"/>
      <c r="EM128" s="58"/>
      <c r="EN128" s="58"/>
      <c r="EO128" s="58"/>
      <c r="EP128" s="58"/>
      <c r="EQ128" s="58"/>
      <c r="ER128" s="58"/>
      <c r="ES128" s="58"/>
      <c r="ET128" s="58"/>
      <c r="EU128" s="58"/>
      <c r="EV128" s="58"/>
      <c r="EW128" s="58"/>
      <c r="EX128" s="58"/>
      <c r="EY128" s="58"/>
      <c r="EZ128" s="58"/>
      <c r="FA128" s="58"/>
      <c r="FB128" s="58"/>
      <c r="FC128" s="58"/>
      <c r="FD128" s="58"/>
      <c r="FE128" s="58"/>
      <c r="FF128" s="58"/>
      <c r="FG128" s="58"/>
      <c r="FH128" s="58"/>
      <c r="FI128" s="58"/>
      <c r="FJ128" s="58"/>
      <c r="FK128" s="58"/>
      <c r="FL128" s="58"/>
      <c r="FM128" s="58"/>
      <c r="FN128" s="58"/>
      <c r="FO128" s="58"/>
      <c r="FP128" s="58"/>
      <c r="FQ128" s="58"/>
      <c r="FR128" s="58"/>
    </row>
    <row r="129" spans="1:174" s="65" customFormat="1" x14ac:dyDescent="0.2">
      <c r="A129" s="102"/>
      <c r="C129" s="101"/>
      <c r="D129" s="101"/>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97"/>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c r="DV129" s="58"/>
      <c r="DW129" s="58"/>
      <c r="DX129" s="58"/>
      <c r="DY129" s="58"/>
      <c r="DZ129" s="58"/>
      <c r="EA129" s="58"/>
      <c r="EB129" s="58"/>
      <c r="EC129" s="58"/>
      <c r="ED129" s="58"/>
      <c r="EE129" s="58"/>
      <c r="EF129" s="58"/>
      <c r="EG129" s="58"/>
      <c r="EH129" s="58"/>
      <c r="EI129" s="58"/>
      <c r="EJ129" s="58"/>
      <c r="EK129" s="58"/>
      <c r="EL129" s="58"/>
      <c r="EM129" s="58"/>
      <c r="EN129" s="58"/>
      <c r="EO129" s="58"/>
      <c r="EP129" s="58"/>
      <c r="EQ129" s="58"/>
      <c r="ER129" s="58"/>
      <c r="ES129" s="58"/>
      <c r="ET129" s="58"/>
      <c r="EU129" s="58"/>
      <c r="EV129" s="58"/>
      <c r="EW129" s="58"/>
      <c r="EX129" s="58"/>
      <c r="EY129" s="58"/>
      <c r="EZ129" s="58"/>
      <c r="FA129" s="58"/>
      <c r="FB129" s="58"/>
      <c r="FC129" s="58"/>
      <c r="FD129" s="58"/>
      <c r="FE129" s="58"/>
      <c r="FF129" s="58"/>
      <c r="FG129" s="58"/>
      <c r="FH129" s="58"/>
      <c r="FI129" s="58"/>
      <c r="FJ129" s="58"/>
      <c r="FK129" s="58"/>
      <c r="FL129" s="58"/>
      <c r="FM129" s="58"/>
      <c r="FN129" s="58"/>
      <c r="FO129" s="58"/>
      <c r="FP129" s="58"/>
      <c r="FQ129" s="58"/>
      <c r="FR129" s="58"/>
    </row>
    <row r="130" spans="1:174" s="65" customFormat="1" x14ac:dyDescent="0.2">
      <c r="A130" s="102"/>
      <c r="C130" s="101"/>
      <c r="D130" s="101"/>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97"/>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c r="DV130" s="58"/>
      <c r="DW130" s="58"/>
      <c r="DX130" s="58"/>
      <c r="DY130" s="58"/>
      <c r="DZ130" s="58"/>
      <c r="EA130" s="58"/>
      <c r="EB130" s="58"/>
      <c r="EC130" s="58"/>
      <c r="ED130" s="58"/>
      <c r="EE130" s="58"/>
      <c r="EF130" s="58"/>
      <c r="EG130" s="58"/>
      <c r="EH130" s="58"/>
      <c r="EI130" s="58"/>
      <c r="EJ130" s="58"/>
      <c r="EK130" s="58"/>
      <c r="EL130" s="58"/>
      <c r="EM130" s="58"/>
      <c r="EN130" s="58"/>
      <c r="EO130" s="58"/>
      <c r="EP130" s="58"/>
      <c r="EQ130" s="58"/>
      <c r="ER130" s="58"/>
      <c r="ES130" s="58"/>
      <c r="ET130" s="58"/>
      <c r="EU130" s="58"/>
      <c r="EV130" s="58"/>
      <c r="EW130" s="58"/>
      <c r="EX130" s="58"/>
      <c r="EY130" s="58"/>
      <c r="EZ130" s="58"/>
      <c r="FA130" s="58"/>
      <c r="FB130" s="58"/>
      <c r="FC130" s="58"/>
      <c r="FD130" s="58"/>
      <c r="FE130" s="58"/>
      <c r="FF130" s="58"/>
      <c r="FG130" s="58"/>
      <c r="FH130" s="58"/>
      <c r="FI130" s="58"/>
      <c r="FJ130" s="58"/>
      <c r="FK130" s="58"/>
      <c r="FL130" s="58"/>
      <c r="FM130" s="58"/>
      <c r="FN130" s="58"/>
      <c r="FO130" s="58"/>
      <c r="FP130" s="58"/>
      <c r="FQ130" s="58"/>
      <c r="FR130" s="58"/>
    </row>
    <row r="131" spans="1:174" s="65" customFormat="1" x14ac:dyDescent="0.2">
      <c r="A131" s="102"/>
      <c r="C131" s="101"/>
      <c r="D131" s="101"/>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97"/>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c r="DV131" s="58"/>
      <c r="DW131" s="58"/>
      <c r="DX131" s="58"/>
      <c r="DY131" s="58"/>
      <c r="DZ131" s="58"/>
      <c r="EA131" s="58"/>
      <c r="EB131" s="58"/>
      <c r="EC131" s="58"/>
      <c r="ED131" s="58"/>
      <c r="EE131" s="58"/>
      <c r="EF131" s="58"/>
      <c r="EG131" s="58"/>
      <c r="EH131" s="58"/>
      <c r="EI131" s="58"/>
      <c r="EJ131" s="58"/>
      <c r="EK131" s="58"/>
      <c r="EL131" s="58"/>
      <c r="EM131" s="58"/>
      <c r="EN131" s="58"/>
      <c r="EO131" s="58"/>
      <c r="EP131" s="58"/>
      <c r="EQ131" s="58"/>
      <c r="ER131" s="58"/>
      <c r="ES131" s="58"/>
      <c r="ET131" s="58"/>
      <c r="EU131" s="58"/>
      <c r="EV131" s="58"/>
      <c r="EW131" s="58"/>
      <c r="EX131" s="58"/>
      <c r="EY131" s="58"/>
      <c r="EZ131" s="58"/>
      <c r="FA131" s="58"/>
      <c r="FB131" s="58"/>
      <c r="FC131" s="58"/>
      <c r="FD131" s="58"/>
      <c r="FE131" s="58"/>
      <c r="FF131" s="58"/>
      <c r="FG131" s="58"/>
      <c r="FH131" s="58"/>
      <c r="FI131" s="58"/>
      <c r="FJ131" s="58"/>
      <c r="FK131" s="58"/>
      <c r="FL131" s="58"/>
      <c r="FM131" s="58"/>
      <c r="FN131" s="58"/>
      <c r="FO131" s="58"/>
      <c r="FP131" s="58"/>
      <c r="FQ131" s="58"/>
      <c r="FR131" s="58"/>
    </row>
    <row r="132" spans="1:174" x14ac:dyDescent="0.2">
      <c r="CL132" s="56"/>
    </row>
    <row r="133" spans="1:174" x14ac:dyDescent="0.2">
      <c r="CL133" s="56"/>
    </row>
    <row r="134" spans="1:174" x14ac:dyDescent="0.2">
      <c r="CL134" s="56"/>
    </row>
    <row r="135" spans="1:174" x14ac:dyDescent="0.2">
      <c r="CL135" s="56"/>
    </row>
    <row r="136" spans="1:174" x14ac:dyDescent="0.2">
      <c r="CL136" s="56"/>
    </row>
    <row r="137" spans="1:174" x14ac:dyDescent="0.2">
      <c r="CL137" s="56"/>
    </row>
    <row r="138" spans="1:174" x14ac:dyDescent="0.2">
      <c r="CL138" s="56"/>
    </row>
    <row r="139" spans="1:174" x14ac:dyDescent="0.2">
      <c r="CL139" s="56"/>
    </row>
    <row r="140" spans="1:174" x14ac:dyDescent="0.2">
      <c r="CL140" s="56"/>
    </row>
    <row r="141" spans="1:174" x14ac:dyDescent="0.2">
      <c r="CL141" s="56"/>
    </row>
    <row r="142" spans="1:174" x14ac:dyDescent="0.2">
      <c r="CL142" s="56"/>
    </row>
    <row r="143" spans="1:174" x14ac:dyDescent="0.2">
      <c r="CL143" s="56"/>
    </row>
    <row r="144" spans="1:174" x14ac:dyDescent="0.2">
      <c r="CL144" s="56"/>
    </row>
    <row r="145" spans="90:90" x14ac:dyDescent="0.2">
      <c r="CL145" s="56"/>
    </row>
    <row r="146" spans="90:90" x14ac:dyDescent="0.2">
      <c r="CL146" s="56"/>
    </row>
    <row r="147" spans="90:90" x14ac:dyDescent="0.2">
      <c r="CL147" s="56"/>
    </row>
    <row r="148" spans="90:90" x14ac:dyDescent="0.2">
      <c r="CL148" s="56"/>
    </row>
    <row r="149" spans="90:90" x14ac:dyDescent="0.2">
      <c r="CL149" s="56"/>
    </row>
    <row r="150" spans="90:90" x14ac:dyDescent="0.2">
      <c r="CL150" s="56"/>
    </row>
    <row r="151" spans="90:90" x14ac:dyDescent="0.2">
      <c r="CL151" s="56"/>
    </row>
  </sheetData>
  <protectedRanges>
    <protectedRange sqref="E25:F27 C24:F24 C55:F55 D88:F90 E85:F87 C57:F57 C64:F65 E69:F78 E80:F81 C79:G79 E61:F61 E30:F50 E54:F54 E18:F23" name="Zonă1" securityDescriptor="O:WDG:WDD:(A;;CC;;;AN)(A;;CC;;;AU)(A;;CC;;;WD)"/>
  </protectedRanges>
  <mergeCells count="32">
    <mergeCell ref="BE5:BI5"/>
    <mergeCell ref="H5:K5"/>
    <mergeCell ref="L5:P5"/>
    <mergeCell ref="Q5:U5"/>
    <mergeCell ref="V5:Z5"/>
    <mergeCell ref="AA5:AE5"/>
    <mergeCell ref="AF5:AJ5"/>
    <mergeCell ref="AK5:AO5"/>
    <mergeCell ref="AP5:AT5"/>
    <mergeCell ref="AU5:AY5"/>
    <mergeCell ref="AZ5:BD5"/>
    <mergeCell ref="BO5:BS5"/>
    <mergeCell ref="BT5:BX5"/>
    <mergeCell ref="BY5:CC5"/>
    <mergeCell ref="CD5:CH5"/>
    <mergeCell ref="CI5:CM5"/>
    <mergeCell ref="EV5:EZ5"/>
    <mergeCell ref="FA5:FE5"/>
    <mergeCell ref="A91:B91"/>
    <mergeCell ref="DR5:DV5"/>
    <mergeCell ref="DW5:EA5"/>
    <mergeCell ref="EB5:EF5"/>
    <mergeCell ref="EG5:EK5"/>
    <mergeCell ref="EL5:EP5"/>
    <mergeCell ref="EQ5:EU5"/>
    <mergeCell ref="CN5:CR5"/>
    <mergeCell ref="CS5:CW5"/>
    <mergeCell ref="CX5:DB5"/>
    <mergeCell ref="DC5:DG5"/>
    <mergeCell ref="DH5:DL5"/>
    <mergeCell ref="DM5:DQ5"/>
    <mergeCell ref="BJ5:BN5"/>
  </mergeCells>
  <pageMargins left="0.75" right="0.75" top="1" bottom="1" header="0.5" footer="0.5"/>
  <pageSetup scale="69" orientation="portrait" r:id="rId1"/>
  <headerFooter alignWithMargins="0"/>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IJ197"/>
  <sheetViews>
    <sheetView zoomScale="90" zoomScaleNormal="90" workbookViewId="0">
      <pane xSplit="2" ySplit="7" topLeftCell="C59" activePane="bottomRight" state="frozen"/>
      <selection activeCell="D130" sqref="D130:E130"/>
      <selection pane="topRight" activeCell="D130" sqref="D130:E130"/>
      <selection pane="bottomLeft" activeCell="D130" sqref="D130:E130"/>
      <selection pane="bottomRight" activeCell="A3" sqref="A3"/>
    </sheetView>
  </sheetViews>
  <sheetFormatPr defaultRowHeight="15" x14ac:dyDescent="0.3"/>
  <cols>
    <col min="1" max="1" width="13.42578125" style="1" bestFit="1" customWidth="1"/>
    <col min="2" max="2" width="71.28515625" style="3" customWidth="1"/>
    <col min="3" max="3" width="15.5703125" style="3" customWidth="1"/>
    <col min="4" max="4" width="17.28515625" style="3" customWidth="1"/>
    <col min="5" max="5" width="15.7109375" style="3" bestFit="1" customWidth="1"/>
    <col min="6" max="6" width="15.42578125" style="3" bestFit="1" customWidth="1"/>
    <col min="7" max="7" width="14.5703125" style="3" bestFit="1" customWidth="1"/>
    <col min="8" max="16384" width="9.140625" style="4"/>
  </cols>
  <sheetData>
    <row r="1" spans="1:8" x14ac:dyDescent="0.3">
      <c r="A1" s="124" t="s">
        <v>411</v>
      </c>
      <c r="B1" s="55"/>
    </row>
    <row r="2" spans="1:8" x14ac:dyDescent="0.3">
      <c r="A2" s="124" t="s">
        <v>416</v>
      </c>
      <c r="B2" s="55"/>
    </row>
    <row r="3" spans="1:8" x14ac:dyDescent="0.3">
      <c r="A3" s="124"/>
      <c r="B3" s="55"/>
    </row>
    <row r="4" spans="1:8" ht="17.25" x14ac:dyDescent="0.3">
      <c r="B4" s="2" t="s">
        <v>412</v>
      </c>
    </row>
    <row r="5" spans="1:8" x14ac:dyDescent="0.3">
      <c r="C5" s="6"/>
      <c r="D5" s="6"/>
      <c r="E5" s="7"/>
      <c r="F5" s="8"/>
      <c r="G5" s="110" t="s">
        <v>406</v>
      </c>
    </row>
    <row r="6" spans="1:8" s="12" customFormat="1" ht="60" x14ac:dyDescent="0.2">
      <c r="A6" s="9" t="s">
        <v>0</v>
      </c>
      <c r="B6" s="10" t="s">
        <v>1</v>
      </c>
      <c r="C6" s="10" t="s">
        <v>2</v>
      </c>
      <c r="D6" s="11" t="s">
        <v>3</v>
      </c>
      <c r="E6" s="11" t="s">
        <v>4</v>
      </c>
      <c r="F6" s="10" t="s">
        <v>5</v>
      </c>
      <c r="G6" s="10" t="s">
        <v>6</v>
      </c>
    </row>
    <row r="7" spans="1:8" x14ac:dyDescent="0.3">
      <c r="A7" s="13"/>
      <c r="B7" s="14" t="s">
        <v>7</v>
      </c>
      <c r="C7" s="15">
        <v>1</v>
      </c>
      <c r="D7" s="15">
        <v>2</v>
      </c>
      <c r="E7" s="15">
        <v>3</v>
      </c>
      <c r="F7" s="15">
        <v>4</v>
      </c>
      <c r="G7" s="15" t="s">
        <v>8</v>
      </c>
    </row>
    <row r="8" spans="1:8" s="19" customFormat="1" ht="16.5" customHeight="1" x14ac:dyDescent="0.3">
      <c r="A8" s="16" t="s">
        <v>9</v>
      </c>
      <c r="B8" s="17" t="s">
        <v>10</v>
      </c>
      <c r="C8" s="113">
        <f t="shared" ref="C8:G8" si="0">+C9+C17</f>
        <v>249630600</v>
      </c>
      <c r="D8" s="113">
        <f t="shared" si="0"/>
        <v>244455160</v>
      </c>
      <c r="E8" s="113">
        <f t="shared" si="0"/>
        <v>163478650</v>
      </c>
      <c r="F8" s="113">
        <f t="shared" si="0"/>
        <v>155921426.69</v>
      </c>
      <c r="G8" s="113">
        <f t="shared" si="0"/>
        <v>28253477.829999998</v>
      </c>
      <c r="H8" s="18"/>
    </row>
    <row r="9" spans="1:8" s="19" customFormat="1" x14ac:dyDescent="0.3">
      <c r="A9" s="16" t="s">
        <v>11</v>
      </c>
      <c r="B9" s="20" t="s">
        <v>12</v>
      </c>
      <c r="C9" s="114">
        <f t="shared" ref="C9:G9" si="1">+C10+C11+C14+C12+C13+C16+C166</f>
        <v>249630600</v>
      </c>
      <c r="D9" s="114">
        <f t="shared" si="1"/>
        <v>244455160</v>
      </c>
      <c r="E9" s="114">
        <f t="shared" si="1"/>
        <v>163478650</v>
      </c>
      <c r="F9" s="114">
        <f t="shared" si="1"/>
        <v>155921426.69</v>
      </c>
      <c r="G9" s="114">
        <f t="shared" si="1"/>
        <v>28253477.829999998</v>
      </c>
      <c r="H9" s="18"/>
    </row>
    <row r="10" spans="1:8" s="19" customFormat="1" x14ac:dyDescent="0.3">
      <c r="A10" s="16" t="s">
        <v>13</v>
      </c>
      <c r="B10" s="20" t="s">
        <v>14</v>
      </c>
      <c r="C10" s="114">
        <f t="shared" ref="C10:G10" si="2">+C24</f>
        <v>4931350</v>
      </c>
      <c r="D10" s="114">
        <f t="shared" si="2"/>
        <v>4931350</v>
      </c>
      <c r="E10" s="114">
        <f t="shared" si="2"/>
        <v>2480010</v>
      </c>
      <c r="F10" s="114">
        <f t="shared" si="2"/>
        <v>2432416</v>
      </c>
      <c r="G10" s="114">
        <f t="shared" si="2"/>
        <v>403269</v>
      </c>
      <c r="H10" s="18"/>
    </row>
    <row r="11" spans="1:8" s="19" customFormat="1" ht="16.5" customHeight="1" x14ac:dyDescent="0.3">
      <c r="A11" s="16" t="s">
        <v>15</v>
      </c>
      <c r="B11" s="20" t="s">
        <v>16</v>
      </c>
      <c r="C11" s="114">
        <f t="shared" ref="C11:G11" si="3">+C42</f>
        <v>192619160</v>
      </c>
      <c r="D11" s="114">
        <f t="shared" si="3"/>
        <v>187443720</v>
      </c>
      <c r="E11" s="114">
        <f t="shared" si="3"/>
        <v>114971550</v>
      </c>
      <c r="F11" s="114">
        <f t="shared" si="3"/>
        <v>113675593.41</v>
      </c>
      <c r="G11" s="114">
        <f t="shared" si="3"/>
        <v>19942742.809999999</v>
      </c>
      <c r="H11" s="18"/>
    </row>
    <row r="12" spans="1:8" s="19" customFormat="1" x14ac:dyDescent="0.3">
      <c r="A12" s="16" t="s">
        <v>17</v>
      </c>
      <c r="B12" s="20" t="s">
        <v>18</v>
      </c>
      <c r="C12" s="114">
        <f t="shared" ref="C12:G12" si="4">+C69</f>
        <v>0</v>
      </c>
      <c r="D12" s="114">
        <f t="shared" si="4"/>
        <v>0</v>
      </c>
      <c r="E12" s="114">
        <f t="shared" si="4"/>
        <v>0</v>
      </c>
      <c r="F12" s="114">
        <f t="shared" si="4"/>
        <v>0</v>
      </c>
      <c r="G12" s="114">
        <f t="shared" si="4"/>
        <v>0</v>
      </c>
      <c r="H12" s="18"/>
    </row>
    <row r="13" spans="1:8" s="19" customFormat="1" ht="30" x14ac:dyDescent="0.3">
      <c r="A13" s="16"/>
      <c r="B13" s="20" t="s">
        <v>19</v>
      </c>
      <c r="C13" s="114">
        <f t="shared" ref="C13:G13" si="5">C167</f>
        <v>32528090</v>
      </c>
      <c r="D13" s="114">
        <f t="shared" si="5"/>
        <v>32528090</v>
      </c>
      <c r="E13" s="114">
        <f t="shared" si="5"/>
        <v>32528090</v>
      </c>
      <c r="F13" s="114">
        <f t="shared" si="5"/>
        <v>32528060.100000001</v>
      </c>
      <c r="G13" s="114">
        <f t="shared" si="5"/>
        <v>7004383.9400000004</v>
      </c>
      <c r="H13" s="18"/>
    </row>
    <row r="14" spans="1:8" s="19" customFormat="1" ht="16.5" customHeight="1" x14ac:dyDescent="0.3">
      <c r="A14" s="16" t="s">
        <v>20</v>
      </c>
      <c r="B14" s="20" t="s">
        <v>21</v>
      </c>
      <c r="C14" s="114">
        <f t="shared" ref="C14:G14" si="6">C172</f>
        <v>19552000</v>
      </c>
      <c r="D14" s="114">
        <f t="shared" si="6"/>
        <v>19552000</v>
      </c>
      <c r="E14" s="114">
        <f t="shared" si="6"/>
        <v>13499000</v>
      </c>
      <c r="F14" s="114">
        <f t="shared" si="6"/>
        <v>7405133</v>
      </c>
      <c r="G14" s="114">
        <f t="shared" si="6"/>
        <v>931649</v>
      </c>
      <c r="H14" s="18"/>
    </row>
    <row r="15" spans="1:8" s="19" customFormat="1" ht="30" x14ac:dyDescent="0.3">
      <c r="A15" s="16" t="s">
        <v>22</v>
      </c>
      <c r="B15" s="20" t="s">
        <v>23</v>
      </c>
      <c r="C15" s="114">
        <f t="shared" ref="C15:G15" si="7">C179</f>
        <v>0</v>
      </c>
      <c r="D15" s="114">
        <f t="shared" si="7"/>
        <v>0</v>
      </c>
      <c r="E15" s="114">
        <f t="shared" si="7"/>
        <v>0</v>
      </c>
      <c r="F15" s="114">
        <f t="shared" si="7"/>
        <v>0</v>
      </c>
      <c r="G15" s="114">
        <f t="shared" si="7"/>
        <v>0</v>
      </c>
      <c r="H15" s="18"/>
    </row>
    <row r="16" spans="1:8" s="19" customFormat="1" ht="16.5" customHeight="1" x14ac:dyDescent="0.3">
      <c r="A16" s="16" t="s">
        <v>24</v>
      </c>
      <c r="B16" s="20" t="s">
        <v>24</v>
      </c>
      <c r="C16" s="114">
        <f t="shared" ref="C16:G16" si="8">C72</f>
        <v>0</v>
      </c>
      <c r="D16" s="114">
        <f t="shared" si="8"/>
        <v>0</v>
      </c>
      <c r="E16" s="114">
        <f t="shared" si="8"/>
        <v>0</v>
      </c>
      <c r="F16" s="114">
        <f t="shared" si="8"/>
        <v>0</v>
      </c>
      <c r="G16" s="114">
        <f t="shared" si="8"/>
        <v>0</v>
      </c>
      <c r="H16" s="18"/>
    </row>
    <row r="17" spans="1:244" s="19" customFormat="1" ht="16.5" customHeight="1" x14ac:dyDescent="0.3">
      <c r="A17" s="16" t="s">
        <v>25</v>
      </c>
      <c r="B17" s="20" t="s">
        <v>26</v>
      </c>
      <c r="C17" s="114">
        <f t="shared" ref="C17:G17" si="9">C76</f>
        <v>0</v>
      </c>
      <c r="D17" s="114">
        <f t="shared" si="9"/>
        <v>0</v>
      </c>
      <c r="E17" s="114">
        <f t="shared" si="9"/>
        <v>0</v>
      </c>
      <c r="F17" s="114">
        <f t="shared" si="9"/>
        <v>0</v>
      </c>
      <c r="G17" s="114">
        <f t="shared" si="9"/>
        <v>0</v>
      </c>
      <c r="H17" s="18"/>
    </row>
    <row r="18" spans="1:244" s="19" customFormat="1" x14ac:dyDescent="0.3">
      <c r="A18" s="16" t="s">
        <v>27</v>
      </c>
      <c r="B18" s="20" t="s">
        <v>28</v>
      </c>
      <c r="C18" s="114">
        <f t="shared" ref="C18:G18" si="10">C77</f>
        <v>0</v>
      </c>
      <c r="D18" s="114">
        <f t="shared" si="10"/>
        <v>0</v>
      </c>
      <c r="E18" s="114">
        <f t="shared" si="10"/>
        <v>0</v>
      </c>
      <c r="F18" s="114">
        <f t="shared" si="10"/>
        <v>0</v>
      </c>
      <c r="G18" s="114">
        <f t="shared" si="10"/>
        <v>0</v>
      </c>
      <c r="H18" s="18"/>
    </row>
    <row r="19" spans="1:244" s="19" customFormat="1" ht="30" x14ac:dyDescent="0.3">
      <c r="A19" s="16"/>
      <c r="B19" s="20" t="s">
        <v>29</v>
      </c>
      <c r="C19" s="114">
        <f t="shared" ref="C19:G19" si="11">C166+C178</f>
        <v>0</v>
      </c>
      <c r="D19" s="114">
        <f t="shared" si="11"/>
        <v>0</v>
      </c>
      <c r="E19" s="114">
        <f t="shared" si="11"/>
        <v>0</v>
      </c>
      <c r="F19" s="114">
        <f t="shared" si="11"/>
        <v>-120623.81999999999</v>
      </c>
      <c r="G19" s="114">
        <f t="shared" si="11"/>
        <v>-28566.92</v>
      </c>
      <c r="H19" s="18"/>
    </row>
    <row r="20" spans="1:244" s="19" customFormat="1" ht="16.5" customHeight="1" x14ac:dyDescent="0.3">
      <c r="A20" s="16" t="s">
        <v>30</v>
      </c>
      <c r="B20" s="20" t="s">
        <v>31</v>
      </c>
      <c r="C20" s="114">
        <f t="shared" ref="C20:G20" si="12">+C21+C17</f>
        <v>249630600</v>
      </c>
      <c r="D20" s="114">
        <f t="shared" si="12"/>
        <v>244455160</v>
      </c>
      <c r="E20" s="114">
        <f t="shared" si="12"/>
        <v>163478650</v>
      </c>
      <c r="F20" s="114">
        <f t="shared" si="12"/>
        <v>155921426.69</v>
      </c>
      <c r="G20" s="114">
        <f t="shared" si="12"/>
        <v>28253477.829999998</v>
      </c>
      <c r="H20" s="18"/>
    </row>
    <row r="21" spans="1:244" s="19" customFormat="1" x14ac:dyDescent="0.3">
      <c r="A21" s="16" t="s">
        <v>32</v>
      </c>
      <c r="B21" s="20" t="s">
        <v>12</v>
      </c>
      <c r="C21" s="114">
        <f t="shared" ref="C21:G21" si="13">C10+C11+C12+C13+C14+C16+C166</f>
        <v>249630600</v>
      </c>
      <c r="D21" s="114">
        <f t="shared" si="13"/>
        <v>244455160</v>
      </c>
      <c r="E21" s="114">
        <f t="shared" si="13"/>
        <v>163478650</v>
      </c>
      <c r="F21" s="114">
        <f t="shared" si="13"/>
        <v>155921426.69</v>
      </c>
      <c r="G21" s="114">
        <f t="shared" si="13"/>
        <v>28253477.829999998</v>
      </c>
      <c r="H21" s="18"/>
    </row>
    <row r="22" spans="1:244" s="19" customFormat="1" ht="16.5" customHeight="1" x14ac:dyDescent="0.3">
      <c r="A22" s="22" t="s">
        <v>33</v>
      </c>
      <c r="B22" s="20" t="s">
        <v>34</v>
      </c>
      <c r="C22" s="114">
        <f t="shared" ref="C22:G22" si="14">+C23+C75+C166</f>
        <v>230078600</v>
      </c>
      <c r="D22" s="114">
        <f t="shared" si="14"/>
        <v>224903160</v>
      </c>
      <c r="E22" s="114">
        <f t="shared" si="14"/>
        <v>149979650</v>
      </c>
      <c r="F22" s="114">
        <f t="shared" si="14"/>
        <v>148516293.69</v>
      </c>
      <c r="G22" s="114">
        <f t="shared" si="14"/>
        <v>27321828.829999998</v>
      </c>
      <c r="H22" s="18"/>
    </row>
    <row r="23" spans="1:244" s="19" customFormat="1" ht="16.5" customHeight="1" x14ac:dyDescent="0.3">
      <c r="A23" s="16" t="s">
        <v>35</v>
      </c>
      <c r="B23" s="20" t="s">
        <v>12</v>
      </c>
      <c r="C23" s="114">
        <f t="shared" ref="C23:G23" si="15">+C24+C42+C69+C167+C72</f>
        <v>230078600</v>
      </c>
      <c r="D23" s="114">
        <f t="shared" si="15"/>
        <v>224903160</v>
      </c>
      <c r="E23" s="114">
        <f t="shared" si="15"/>
        <v>149979650</v>
      </c>
      <c r="F23" s="114">
        <f t="shared" si="15"/>
        <v>148636069.50999999</v>
      </c>
      <c r="G23" s="114">
        <f t="shared" si="15"/>
        <v>27350395.75</v>
      </c>
      <c r="H23" s="18"/>
    </row>
    <row r="24" spans="1:244" s="19" customFormat="1" x14ac:dyDescent="0.3">
      <c r="A24" s="16" t="s">
        <v>36</v>
      </c>
      <c r="B24" s="20" t="s">
        <v>14</v>
      </c>
      <c r="C24" s="114">
        <f t="shared" ref="C24:G24" si="16">+C25+C34+C32</f>
        <v>4931350</v>
      </c>
      <c r="D24" s="114">
        <f t="shared" si="16"/>
        <v>4931350</v>
      </c>
      <c r="E24" s="114">
        <f t="shared" si="16"/>
        <v>2480010</v>
      </c>
      <c r="F24" s="114">
        <f t="shared" si="16"/>
        <v>2432416</v>
      </c>
      <c r="G24" s="114">
        <f t="shared" si="16"/>
        <v>403269</v>
      </c>
      <c r="H24" s="18"/>
    </row>
    <row r="25" spans="1:244" s="19" customFormat="1" ht="16.5" customHeight="1" x14ac:dyDescent="0.3">
      <c r="A25" s="16" t="s">
        <v>37</v>
      </c>
      <c r="B25" s="20" t="s">
        <v>38</v>
      </c>
      <c r="C25" s="114">
        <f t="shared" ref="C25:G25" si="17">C26+C28+C29+C30+C31+C27</f>
        <v>4696600</v>
      </c>
      <c r="D25" s="114">
        <f t="shared" si="17"/>
        <v>4696600</v>
      </c>
      <c r="E25" s="114">
        <f t="shared" si="17"/>
        <v>2280950</v>
      </c>
      <c r="F25" s="114">
        <f t="shared" si="17"/>
        <v>2241658</v>
      </c>
      <c r="G25" s="114">
        <f t="shared" si="17"/>
        <v>394395</v>
      </c>
      <c r="H25" s="18"/>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row>
    <row r="26" spans="1:244" s="19" customFormat="1" ht="16.5" customHeight="1" x14ac:dyDescent="0.3">
      <c r="A26" s="23" t="s">
        <v>39</v>
      </c>
      <c r="B26" s="24" t="s">
        <v>40</v>
      </c>
      <c r="C26" s="116">
        <v>4116000</v>
      </c>
      <c r="D26" s="116">
        <v>4116000</v>
      </c>
      <c r="E26" s="116">
        <v>2027850</v>
      </c>
      <c r="F26" s="45">
        <v>2013133</v>
      </c>
      <c r="G26" s="45">
        <v>342719</v>
      </c>
      <c r="H26" s="18"/>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row>
    <row r="27" spans="1:244" s="19" customFormat="1" x14ac:dyDescent="0.3">
      <c r="A27" s="23"/>
      <c r="B27" s="24" t="s">
        <v>41</v>
      </c>
      <c r="C27" s="116">
        <v>513000</v>
      </c>
      <c r="D27" s="116">
        <v>513000</v>
      </c>
      <c r="E27" s="116">
        <v>209000</v>
      </c>
      <c r="F27" s="45">
        <v>192158</v>
      </c>
      <c r="G27" s="45">
        <v>47240</v>
      </c>
      <c r="H27" s="18"/>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row>
    <row r="28" spans="1:244" s="19" customFormat="1" ht="16.5" customHeight="1" x14ac:dyDescent="0.3">
      <c r="A28" s="23" t="s">
        <v>42</v>
      </c>
      <c r="B28" s="25" t="s">
        <v>43</v>
      </c>
      <c r="C28" s="116">
        <v>18000</v>
      </c>
      <c r="D28" s="116">
        <v>18000</v>
      </c>
      <c r="E28" s="116">
        <v>9000</v>
      </c>
      <c r="F28" s="45">
        <v>7562</v>
      </c>
      <c r="G28" s="45">
        <v>1332</v>
      </c>
      <c r="H28" s="18"/>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row>
    <row r="29" spans="1:244" s="19" customFormat="1" ht="16.5" customHeight="1" x14ac:dyDescent="0.3">
      <c r="A29" s="23" t="s">
        <v>44</v>
      </c>
      <c r="B29" s="25" t="s">
        <v>45</v>
      </c>
      <c r="C29" s="116">
        <v>1000</v>
      </c>
      <c r="D29" s="116">
        <v>1000</v>
      </c>
      <c r="E29" s="116">
        <v>500</v>
      </c>
      <c r="F29" s="45">
        <v>323</v>
      </c>
      <c r="G29" s="45"/>
      <c r="H29" s="18"/>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row>
    <row r="30" spans="1:244" ht="16.5" customHeight="1" x14ac:dyDescent="0.3">
      <c r="A30" s="23"/>
      <c r="B30" s="25" t="s">
        <v>46</v>
      </c>
      <c r="C30" s="116"/>
      <c r="D30" s="116"/>
      <c r="E30" s="116"/>
      <c r="F30" s="45"/>
      <c r="G30" s="45"/>
      <c r="H30" s="18"/>
    </row>
    <row r="31" spans="1:244" ht="16.5" customHeight="1" x14ac:dyDescent="0.3">
      <c r="A31" s="23" t="s">
        <v>47</v>
      </c>
      <c r="B31" s="25" t="s">
        <v>48</v>
      </c>
      <c r="C31" s="116">
        <v>48600</v>
      </c>
      <c r="D31" s="116">
        <v>48600</v>
      </c>
      <c r="E31" s="116">
        <v>34600</v>
      </c>
      <c r="F31" s="45">
        <v>28482</v>
      </c>
      <c r="G31" s="45">
        <v>3104</v>
      </c>
      <c r="H31" s="18"/>
    </row>
    <row r="32" spans="1:244" ht="16.5" customHeight="1" x14ac:dyDescent="0.3">
      <c r="A32" s="23"/>
      <c r="B32" s="20" t="s">
        <v>49</v>
      </c>
      <c r="C32" s="115">
        <f t="shared" ref="C32:G32" si="18">C33</f>
        <v>71050</v>
      </c>
      <c r="D32" s="115">
        <f t="shared" si="18"/>
        <v>71050</v>
      </c>
      <c r="E32" s="115">
        <f t="shared" si="18"/>
        <v>71000</v>
      </c>
      <c r="F32" s="115">
        <f t="shared" si="18"/>
        <v>71000</v>
      </c>
      <c r="G32" s="115">
        <f t="shared" si="18"/>
        <v>0</v>
      </c>
      <c r="H32" s="18"/>
    </row>
    <row r="33" spans="1:244" ht="16.5" customHeight="1" x14ac:dyDescent="0.3">
      <c r="A33" s="23"/>
      <c r="B33" s="25" t="s">
        <v>50</v>
      </c>
      <c r="C33" s="116">
        <v>71050</v>
      </c>
      <c r="D33" s="116">
        <v>71050</v>
      </c>
      <c r="E33" s="116">
        <v>71000</v>
      </c>
      <c r="F33" s="45">
        <v>71000</v>
      </c>
      <c r="G33" s="45"/>
      <c r="H33" s="18"/>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row>
    <row r="34" spans="1:244" ht="16.5" customHeight="1" x14ac:dyDescent="0.3">
      <c r="A34" s="16" t="s">
        <v>51</v>
      </c>
      <c r="B34" s="20" t="s">
        <v>52</v>
      </c>
      <c r="C34" s="114">
        <f t="shared" ref="C34:G34" si="19">+C35+C36+C37+C38+C39+C40+C41</f>
        <v>163700</v>
      </c>
      <c r="D34" s="114">
        <f t="shared" si="19"/>
        <v>163700</v>
      </c>
      <c r="E34" s="114">
        <f t="shared" si="19"/>
        <v>128060</v>
      </c>
      <c r="F34" s="114">
        <f t="shared" si="19"/>
        <v>119758</v>
      </c>
      <c r="G34" s="114">
        <f t="shared" si="19"/>
        <v>8874</v>
      </c>
      <c r="H34" s="18"/>
      <c r="I34" s="19"/>
    </row>
    <row r="35" spans="1:244" ht="16.5" customHeight="1" x14ac:dyDescent="0.3">
      <c r="A35" s="23" t="s">
        <v>53</v>
      </c>
      <c r="B35" s="25" t="s">
        <v>54</v>
      </c>
      <c r="C35" s="116">
        <v>53900</v>
      </c>
      <c r="D35" s="116">
        <v>53900</v>
      </c>
      <c r="E35" s="116">
        <v>53900</v>
      </c>
      <c r="F35" s="45">
        <v>53886</v>
      </c>
      <c r="G35" s="45"/>
      <c r="H35" s="18"/>
    </row>
    <row r="36" spans="1:244" ht="16.5" customHeight="1" x14ac:dyDescent="0.3">
      <c r="A36" s="23" t="s">
        <v>55</v>
      </c>
      <c r="B36" s="25" t="s">
        <v>56</v>
      </c>
      <c r="C36" s="116">
        <v>1700</v>
      </c>
      <c r="D36" s="116">
        <v>1700</v>
      </c>
      <c r="E36" s="116">
        <v>1700</v>
      </c>
      <c r="F36" s="45">
        <v>1695</v>
      </c>
      <c r="G36" s="45"/>
      <c r="H36" s="18"/>
    </row>
    <row r="37" spans="1:244" s="19" customFormat="1" ht="16.5" customHeight="1" x14ac:dyDescent="0.3">
      <c r="A37" s="23" t="s">
        <v>57</v>
      </c>
      <c r="B37" s="25" t="s">
        <v>58</v>
      </c>
      <c r="C37" s="116">
        <v>17740</v>
      </c>
      <c r="D37" s="116">
        <v>17740</v>
      </c>
      <c r="E37" s="116">
        <v>17740</v>
      </c>
      <c r="F37" s="45">
        <v>17735</v>
      </c>
      <c r="G37" s="45"/>
      <c r="H37" s="18"/>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row>
    <row r="38" spans="1:244" ht="16.5" customHeight="1" x14ac:dyDescent="0.3">
      <c r="A38" s="23" t="s">
        <v>59</v>
      </c>
      <c r="B38" s="26" t="s">
        <v>60</v>
      </c>
      <c r="C38" s="116">
        <v>520</v>
      </c>
      <c r="D38" s="116">
        <v>520</v>
      </c>
      <c r="E38" s="116">
        <v>520</v>
      </c>
      <c r="F38" s="45">
        <v>512</v>
      </c>
      <c r="G38" s="45"/>
      <c r="H38" s="18"/>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row>
    <row r="39" spans="1:244" ht="16.5" customHeight="1" x14ac:dyDescent="0.3">
      <c r="A39" s="23" t="s">
        <v>61</v>
      </c>
      <c r="B39" s="26" t="s">
        <v>62</v>
      </c>
      <c r="C39" s="116">
        <v>2890</v>
      </c>
      <c r="D39" s="116">
        <v>2890</v>
      </c>
      <c r="E39" s="116">
        <v>2890</v>
      </c>
      <c r="F39" s="45">
        <v>2884</v>
      </c>
      <c r="G39" s="45"/>
      <c r="H39" s="1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row>
    <row r="40" spans="1:244" ht="16.5" customHeight="1" x14ac:dyDescent="0.3">
      <c r="A40" s="23"/>
      <c r="B40" s="26" t="s">
        <v>63</v>
      </c>
      <c r="C40" s="116">
        <v>86950</v>
      </c>
      <c r="D40" s="116">
        <v>86950</v>
      </c>
      <c r="E40" s="116">
        <v>51310</v>
      </c>
      <c r="F40" s="45">
        <v>43046</v>
      </c>
      <c r="G40" s="45">
        <v>8874</v>
      </c>
      <c r="H40" s="18"/>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row>
    <row r="41" spans="1:244" ht="16.5" customHeight="1" x14ac:dyDescent="0.3">
      <c r="A41" s="23"/>
      <c r="B41" s="26" t="s">
        <v>407</v>
      </c>
      <c r="C41" s="116"/>
      <c r="D41" s="116"/>
      <c r="E41" s="116"/>
      <c r="F41" s="45"/>
      <c r="G41" s="45"/>
      <c r="H41" s="18"/>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row>
    <row r="42" spans="1:244" ht="16.5" customHeight="1" x14ac:dyDescent="0.3">
      <c r="A42" s="16" t="s">
        <v>64</v>
      </c>
      <c r="B42" s="20" t="s">
        <v>16</v>
      </c>
      <c r="C42" s="114">
        <f t="shared" ref="C42:G42" si="20">+C43+C57+C56+C59+C62+C64+C65+C66+C63</f>
        <v>192619160</v>
      </c>
      <c r="D42" s="114">
        <f t="shared" si="20"/>
        <v>187443720</v>
      </c>
      <c r="E42" s="114">
        <f t="shared" si="20"/>
        <v>114971550</v>
      </c>
      <c r="F42" s="114">
        <f t="shared" si="20"/>
        <v>113675593.41</v>
      </c>
      <c r="G42" s="114">
        <f t="shared" si="20"/>
        <v>19942742.809999999</v>
      </c>
      <c r="H42" s="21"/>
      <c r="I42" s="19"/>
    </row>
    <row r="43" spans="1:244" ht="16.5" customHeight="1" x14ac:dyDescent="0.3">
      <c r="A43" s="16" t="s">
        <v>65</v>
      </c>
      <c r="B43" s="20" t="s">
        <v>66</v>
      </c>
      <c r="C43" s="114">
        <f t="shared" ref="C43:G43" si="21">+C44+C45+C46+C47+C48+C49+C50+C51+C53</f>
        <v>192600160</v>
      </c>
      <c r="D43" s="114">
        <f t="shared" si="21"/>
        <v>187424720</v>
      </c>
      <c r="E43" s="114">
        <f t="shared" si="21"/>
        <v>114963550</v>
      </c>
      <c r="F43" s="114">
        <f t="shared" si="21"/>
        <v>113668069.34999999</v>
      </c>
      <c r="G43" s="114">
        <f t="shared" si="21"/>
        <v>19942392.919999998</v>
      </c>
      <c r="H43" s="21"/>
    </row>
    <row r="44" spans="1:244" s="19" customFormat="1" ht="16.5" customHeight="1" x14ac:dyDescent="0.3">
      <c r="A44" s="23" t="s">
        <v>67</v>
      </c>
      <c r="B44" s="25" t="s">
        <v>68</v>
      </c>
      <c r="C44" s="116">
        <v>10000</v>
      </c>
      <c r="D44" s="116">
        <v>10000</v>
      </c>
      <c r="E44" s="116">
        <v>5500</v>
      </c>
      <c r="F44" s="45">
        <v>5500</v>
      </c>
      <c r="G44" s="45">
        <v>500</v>
      </c>
      <c r="H44" s="18"/>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row>
    <row r="45" spans="1:244" s="19" customFormat="1" ht="16.5" customHeight="1" x14ac:dyDescent="0.3">
      <c r="A45" s="23" t="s">
        <v>69</v>
      </c>
      <c r="B45" s="25" t="s">
        <v>70</v>
      </c>
      <c r="C45" s="116">
        <v>2000</v>
      </c>
      <c r="D45" s="116">
        <v>2000</v>
      </c>
      <c r="E45" s="116">
        <v>1000</v>
      </c>
      <c r="F45" s="45">
        <v>999.61</v>
      </c>
      <c r="G45" s="45"/>
      <c r="H45" s="18"/>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row>
    <row r="46" spans="1:244" ht="16.5" customHeight="1" x14ac:dyDescent="0.3">
      <c r="A46" s="23" t="s">
        <v>71</v>
      </c>
      <c r="B46" s="25" t="s">
        <v>72</v>
      </c>
      <c r="C46" s="116">
        <v>44000</v>
      </c>
      <c r="D46" s="116">
        <v>44000</v>
      </c>
      <c r="E46" s="116">
        <v>36500</v>
      </c>
      <c r="F46" s="45">
        <v>36500</v>
      </c>
      <c r="G46" s="45">
        <v>1865.65</v>
      </c>
      <c r="H46" s="18"/>
    </row>
    <row r="47" spans="1:244" ht="16.5" customHeight="1" x14ac:dyDescent="0.3">
      <c r="A47" s="23" t="s">
        <v>73</v>
      </c>
      <c r="B47" s="25" t="s">
        <v>74</v>
      </c>
      <c r="C47" s="116">
        <v>4000</v>
      </c>
      <c r="D47" s="116">
        <v>4000</v>
      </c>
      <c r="E47" s="116">
        <v>2300</v>
      </c>
      <c r="F47" s="45">
        <v>2300</v>
      </c>
      <c r="G47" s="45">
        <v>290.11</v>
      </c>
      <c r="H47" s="18"/>
    </row>
    <row r="48" spans="1:244" ht="16.5" customHeight="1" x14ac:dyDescent="0.3">
      <c r="A48" s="23" t="s">
        <v>75</v>
      </c>
      <c r="B48" s="25" t="s">
        <v>76</v>
      </c>
      <c r="C48" s="116">
        <v>10000</v>
      </c>
      <c r="D48" s="116">
        <v>10000</v>
      </c>
      <c r="E48" s="116">
        <v>3500</v>
      </c>
      <c r="F48" s="45">
        <v>3500</v>
      </c>
      <c r="G48" s="45">
        <v>1000</v>
      </c>
      <c r="H48" s="18"/>
    </row>
    <row r="49" spans="1:244" ht="16.5" customHeight="1" x14ac:dyDescent="0.3">
      <c r="A49" s="23" t="s">
        <v>77</v>
      </c>
      <c r="B49" s="25" t="s">
        <v>78</v>
      </c>
      <c r="C49" s="116"/>
      <c r="D49" s="116"/>
      <c r="E49" s="116"/>
      <c r="F49" s="45"/>
      <c r="G49" s="45"/>
      <c r="H49" s="18"/>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row>
    <row r="50" spans="1:244" ht="16.5" customHeight="1" x14ac:dyDescent="0.3">
      <c r="A50" s="23" t="s">
        <v>79</v>
      </c>
      <c r="B50" s="25" t="s">
        <v>80</v>
      </c>
      <c r="C50" s="116">
        <v>32000</v>
      </c>
      <c r="D50" s="116">
        <v>32000</v>
      </c>
      <c r="E50" s="116">
        <v>23600</v>
      </c>
      <c r="F50" s="45">
        <v>23600</v>
      </c>
      <c r="G50" s="45">
        <v>3521.47</v>
      </c>
      <c r="H50" s="18"/>
      <c r="I50" s="19"/>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row>
    <row r="51" spans="1:244" ht="16.5" customHeight="1" x14ac:dyDescent="0.35">
      <c r="A51" s="16" t="s">
        <v>81</v>
      </c>
      <c r="B51" s="20" t="s">
        <v>82</v>
      </c>
      <c r="C51" s="117">
        <f t="shared" ref="C51:G51" si="22">+C52+C86</f>
        <v>192325160</v>
      </c>
      <c r="D51" s="117">
        <f t="shared" si="22"/>
        <v>187149720</v>
      </c>
      <c r="E51" s="117">
        <f t="shared" si="22"/>
        <v>114772310</v>
      </c>
      <c r="F51" s="117">
        <f t="shared" si="22"/>
        <v>113476876.11999999</v>
      </c>
      <c r="G51" s="117">
        <f t="shared" si="22"/>
        <v>19915354.729999997</v>
      </c>
      <c r="H51" s="18"/>
      <c r="I51" s="27"/>
    </row>
    <row r="52" spans="1:244" ht="16.5" customHeight="1" x14ac:dyDescent="0.3">
      <c r="A52" s="28"/>
      <c r="B52" s="29" t="s">
        <v>83</v>
      </c>
      <c r="C52" s="116">
        <v>51000</v>
      </c>
      <c r="D52" s="116">
        <v>51000</v>
      </c>
      <c r="E52" s="116">
        <v>23000</v>
      </c>
      <c r="F52" s="45">
        <v>23000</v>
      </c>
      <c r="G52" s="45">
        <v>3320.38</v>
      </c>
      <c r="H52" s="18"/>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row>
    <row r="53" spans="1:244" s="19" customFormat="1" ht="16.5" customHeight="1" x14ac:dyDescent="0.3">
      <c r="A53" s="23" t="s">
        <v>84</v>
      </c>
      <c r="B53" s="25" t="s">
        <v>85</v>
      </c>
      <c r="C53" s="116">
        <v>173000</v>
      </c>
      <c r="D53" s="116">
        <v>173000</v>
      </c>
      <c r="E53" s="116">
        <v>118840</v>
      </c>
      <c r="F53" s="45">
        <v>118793.62</v>
      </c>
      <c r="G53" s="45">
        <v>19860.96</v>
      </c>
      <c r="H53" s="18"/>
    </row>
    <row r="54" spans="1:244" s="27" customFormat="1" ht="16.5" customHeight="1" x14ac:dyDescent="0.3">
      <c r="A54" s="23"/>
      <c r="B54" s="25" t="s">
        <v>86</v>
      </c>
      <c r="C54" s="116"/>
      <c r="D54" s="116"/>
      <c r="E54" s="116"/>
      <c r="F54" s="45"/>
      <c r="G54" s="45"/>
      <c r="H54" s="18"/>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row>
    <row r="55" spans="1:244" ht="16.5" customHeight="1" x14ac:dyDescent="0.3">
      <c r="A55" s="23"/>
      <c r="B55" s="25" t="s">
        <v>87</v>
      </c>
      <c r="C55" s="116">
        <v>41000</v>
      </c>
      <c r="D55" s="116">
        <v>41000</v>
      </c>
      <c r="E55" s="116">
        <v>22640</v>
      </c>
      <c r="F55" s="45">
        <v>22593.62</v>
      </c>
      <c r="G55" s="45">
        <v>4219.46</v>
      </c>
      <c r="H55" s="18"/>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row>
    <row r="56" spans="1:244" s="19" customFormat="1" ht="16.5" customHeight="1" x14ac:dyDescent="0.3">
      <c r="A56" s="16" t="s">
        <v>88</v>
      </c>
      <c r="B56" s="25" t="s">
        <v>89</v>
      </c>
      <c r="C56" s="116"/>
      <c r="D56" s="116"/>
      <c r="E56" s="116"/>
      <c r="F56" s="45"/>
      <c r="G56" s="45"/>
      <c r="H56" s="18"/>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row>
    <row r="57" spans="1:244" s="19" customFormat="1" ht="16.5" customHeight="1" x14ac:dyDescent="0.3">
      <c r="A57" s="16" t="s">
        <v>90</v>
      </c>
      <c r="B57" s="20" t="s">
        <v>91</v>
      </c>
      <c r="C57" s="118">
        <f t="shared" ref="C57:G57" si="23">+C58</f>
        <v>8700</v>
      </c>
      <c r="D57" s="118">
        <f t="shared" si="23"/>
        <v>8700</v>
      </c>
      <c r="E57" s="118">
        <f t="shared" si="23"/>
        <v>3500</v>
      </c>
      <c r="F57" s="118">
        <f t="shared" si="23"/>
        <v>3499.89</v>
      </c>
      <c r="G57" s="118">
        <f t="shared" si="23"/>
        <v>299.89</v>
      </c>
      <c r="H57" s="18"/>
      <c r="I57" s="4"/>
    </row>
    <row r="58" spans="1:244" s="19" customFormat="1" ht="16.5" customHeight="1" x14ac:dyDescent="0.3">
      <c r="A58" s="23" t="s">
        <v>92</v>
      </c>
      <c r="B58" s="25" t="s">
        <v>93</v>
      </c>
      <c r="C58" s="116">
        <v>8700</v>
      </c>
      <c r="D58" s="116">
        <v>8700</v>
      </c>
      <c r="E58" s="116">
        <v>3500</v>
      </c>
      <c r="F58" s="45">
        <v>3499.89</v>
      </c>
      <c r="G58" s="45">
        <v>299.89</v>
      </c>
      <c r="H58" s="18"/>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row>
    <row r="59" spans="1:244" s="19" customFormat="1" ht="16.5" customHeight="1" x14ac:dyDescent="0.3">
      <c r="A59" s="16" t="s">
        <v>94</v>
      </c>
      <c r="B59" s="20" t="s">
        <v>95</v>
      </c>
      <c r="C59" s="114">
        <f t="shared" ref="C59:G59" si="24">+C60+C61</f>
        <v>6000</v>
      </c>
      <c r="D59" s="114">
        <f t="shared" si="24"/>
        <v>6000</v>
      </c>
      <c r="E59" s="114">
        <f t="shared" si="24"/>
        <v>2700</v>
      </c>
      <c r="F59" s="114">
        <f t="shared" si="24"/>
        <v>2238.9699999999998</v>
      </c>
      <c r="G59" s="114">
        <f t="shared" si="24"/>
        <v>0</v>
      </c>
      <c r="H59" s="18"/>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row>
    <row r="60" spans="1:244" ht="16.5" customHeight="1" x14ac:dyDescent="0.3">
      <c r="A60" s="16" t="s">
        <v>96</v>
      </c>
      <c r="B60" s="25" t="s">
        <v>97</v>
      </c>
      <c r="C60" s="116">
        <v>6000</v>
      </c>
      <c r="D60" s="116">
        <v>6000</v>
      </c>
      <c r="E60" s="116">
        <v>2700</v>
      </c>
      <c r="F60" s="45">
        <v>2238.9699999999998</v>
      </c>
      <c r="G60" s="45"/>
      <c r="H60" s="18"/>
    </row>
    <row r="61" spans="1:244" s="19" customFormat="1" ht="16.5" customHeight="1" x14ac:dyDescent="0.3">
      <c r="A61" s="16" t="s">
        <v>98</v>
      </c>
      <c r="B61" s="25" t="s">
        <v>99</v>
      </c>
      <c r="C61" s="116"/>
      <c r="D61" s="116"/>
      <c r="E61" s="116"/>
      <c r="F61" s="45"/>
      <c r="G61" s="45"/>
      <c r="H61" s="18"/>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row>
    <row r="62" spans="1:244" ht="16.5" customHeight="1" x14ac:dyDescent="0.3">
      <c r="A62" s="23" t="s">
        <v>100</v>
      </c>
      <c r="B62" s="25" t="s">
        <v>101</v>
      </c>
      <c r="C62" s="116">
        <v>1300</v>
      </c>
      <c r="D62" s="116">
        <v>1300</v>
      </c>
      <c r="E62" s="116">
        <v>1300</v>
      </c>
      <c r="F62" s="45">
        <v>1285.2</v>
      </c>
      <c r="G62" s="45"/>
      <c r="H62" s="18"/>
    </row>
    <row r="63" spans="1:244" ht="16.5" customHeight="1" x14ac:dyDescent="0.3">
      <c r="A63" s="23" t="s">
        <v>102</v>
      </c>
      <c r="B63" s="24" t="s">
        <v>103</v>
      </c>
      <c r="C63" s="116"/>
      <c r="D63" s="116"/>
      <c r="E63" s="116"/>
      <c r="F63" s="45"/>
      <c r="G63" s="45"/>
      <c r="H63" s="18"/>
    </row>
    <row r="64" spans="1:244" ht="16.5" customHeight="1" x14ac:dyDescent="0.3">
      <c r="A64" s="23" t="s">
        <v>104</v>
      </c>
      <c r="B64" s="25" t="s">
        <v>105</v>
      </c>
      <c r="C64" s="116"/>
      <c r="D64" s="116"/>
      <c r="E64" s="116"/>
      <c r="F64" s="45"/>
      <c r="G64" s="45"/>
      <c r="H64" s="18"/>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row>
    <row r="65" spans="1:244" ht="16.5" customHeight="1" x14ac:dyDescent="0.3">
      <c r="A65" s="23" t="s">
        <v>106</v>
      </c>
      <c r="B65" s="25" t="s">
        <v>107</v>
      </c>
      <c r="C65" s="116">
        <v>2000</v>
      </c>
      <c r="D65" s="116">
        <v>2000</v>
      </c>
      <c r="E65" s="116">
        <v>0</v>
      </c>
      <c r="F65" s="45"/>
      <c r="G65" s="45"/>
      <c r="H65" s="18"/>
      <c r="I65" s="19"/>
    </row>
    <row r="66" spans="1:244" ht="16.5" customHeight="1" x14ac:dyDescent="0.3">
      <c r="A66" s="16" t="s">
        <v>108</v>
      </c>
      <c r="B66" s="20" t="s">
        <v>109</v>
      </c>
      <c r="C66" s="118">
        <f t="shared" ref="C66:G66" si="25">+C67+C68</f>
        <v>1000</v>
      </c>
      <c r="D66" s="118">
        <f t="shared" si="25"/>
        <v>1000</v>
      </c>
      <c r="E66" s="118">
        <f t="shared" si="25"/>
        <v>500</v>
      </c>
      <c r="F66" s="118">
        <f t="shared" si="25"/>
        <v>500</v>
      </c>
      <c r="G66" s="118">
        <f t="shared" si="25"/>
        <v>50</v>
      </c>
      <c r="H66" s="18"/>
    </row>
    <row r="67" spans="1:244" ht="16.5" customHeight="1" x14ac:dyDescent="0.3">
      <c r="A67" s="23" t="s">
        <v>110</v>
      </c>
      <c r="B67" s="25" t="s">
        <v>111</v>
      </c>
      <c r="C67" s="116"/>
      <c r="D67" s="116"/>
      <c r="E67" s="116"/>
      <c r="F67" s="45"/>
      <c r="G67" s="45"/>
      <c r="H67" s="18"/>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row>
    <row r="68" spans="1:244" s="19" customFormat="1" ht="16.5" customHeight="1" x14ac:dyDescent="0.3">
      <c r="A68" s="23" t="s">
        <v>112</v>
      </c>
      <c r="B68" s="25" t="s">
        <v>113</v>
      </c>
      <c r="C68" s="116">
        <v>1000</v>
      </c>
      <c r="D68" s="116">
        <v>1000</v>
      </c>
      <c r="E68" s="116">
        <v>500</v>
      </c>
      <c r="F68" s="119">
        <v>500</v>
      </c>
      <c r="G68" s="119">
        <v>50</v>
      </c>
      <c r="H68" s="18"/>
    </row>
    <row r="69" spans="1:244" ht="16.5" customHeight="1" x14ac:dyDescent="0.3">
      <c r="A69" s="16" t="s">
        <v>114</v>
      </c>
      <c r="B69" s="20" t="s">
        <v>18</v>
      </c>
      <c r="C69" s="113">
        <f t="shared" ref="C69:G70" si="26">+C70</f>
        <v>0</v>
      </c>
      <c r="D69" s="113">
        <f t="shared" si="26"/>
        <v>0</v>
      </c>
      <c r="E69" s="113">
        <f t="shared" si="26"/>
        <v>0</v>
      </c>
      <c r="F69" s="113">
        <f t="shared" si="26"/>
        <v>0</v>
      </c>
      <c r="G69" s="113">
        <f t="shared" si="26"/>
        <v>0</v>
      </c>
      <c r="H69" s="18"/>
      <c r="I69" s="19"/>
    </row>
    <row r="70" spans="1:244" ht="16.5" customHeight="1" x14ac:dyDescent="0.3">
      <c r="A70" s="30" t="s">
        <v>115</v>
      </c>
      <c r="B70" s="20" t="s">
        <v>116</v>
      </c>
      <c r="C70" s="113">
        <f t="shared" si="26"/>
        <v>0</v>
      </c>
      <c r="D70" s="113">
        <f t="shared" si="26"/>
        <v>0</v>
      </c>
      <c r="E70" s="113">
        <f t="shared" si="26"/>
        <v>0</v>
      </c>
      <c r="F70" s="113">
        <f t="shared" si="26"/>
        <v>0</v>
      </c>
      <c r="G70" s="113">
        <f t="shared" si="26"/>
        <v>0</v>
      </c>
      <c r="H70" s="18"/>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row>
    <row r="71" spans="1:244" s="19" customFormat="1" ht="16.5" customHeight="1" x14ac:dyDescent="0.3">
      <c r="A71" s="30" t="s">
        <v>117</v>
      </c>
      <c r="B71" s="25" t="s">
        <v>118</v>
      </c>
      <c r="C71" s="116"/>
      <c r="D71" s="116"/>
      <c r="E71" s="116"/>
      <c r="F71" s="45"/>
      <c r="G71" s="45"/>
      <c r="H71" s="18"/>
    </row>
    <row r="72" spans="1:244" s="19" customFormat="1" ht="16.5" customHeight="1" x14ac:dyDescent="0.3">
      <c r="A72" s="30"/>
      <c r="B72" s="31" t="s">
        <v>24</v>
      </c>
      <c r="C72" s="115">
        <f t="shared" ref="C72:G72" si="27">C73+C74</f>
        <v>0</v>
      </c>
      <c r="D72" s="115">
        <f t="shared" si="27"/>
        <v>0</v>
      </c>
      <c r="E72" s="115">
        <f t="shared" si="27"/>
        <v>0</v>
      </c>
      <c r="F72" s="115">
        <f t="shared" si="27"/>
        <v>0</v>
      </c>
      <c r="G72" s="115">
        <f t="shared" si="27"/>
        <v>0</v>
      </c>
      <c r="H72" s="18"/>
    </row>
    <row r="73" spans="1:244" s="19" customFormat="1" ht="16.5" customHeight="1" x14ac:dyDescent="0.3">
      <c r="A73" s="30"/>
      <c r="B73" s="32" t="s">
        <v>119</v>
      </c>
      <c r="C73" s="116"/>
      <c r="D73" s="116"/>
      <c r="E73" s="116"/>
      <c r="F73" s="45"/>
      <c r="G73" s="45"/>
      <c r="H73" s="18"/>
    </row>
    <row r="74" spans="1:244" ht="16.5" customHeight="1" x14ac:dyDescent="0.3">
      <c r="A74" s="30"/>
      <c r="B74" s="32" t="s">
        <v>120</v>
      </c>
      <c r="C74" s="116"/>
      <c r="D74" s="116"/>
      <c r="E74" s="116"/>
      <c r="F74" s="45"/>
      <c r="G74" s="45"/>
      <c r="H74" s="18"/>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row>
    <row r="75" spans="1:244" s="19" customFormat="1" ht="16.5" customHeight="1" x14ac:dyDescent="0.3">
      <c r="A75" s="16" t="s">
        <v>121</v>
      </c>
      <c r="B75" s="20" t="s">
        <v>26</v>
      </c>
      <c r="C75" s="114">
        <f t="shared" ref="C75:G75" si="28">+C76</f>
        <v>0</v>
      </c>
      <c r="D75" s="114">
        <f t="shared" si="28"/>
        <v>0</v>
      </c>
      <c r="E75" s="114">
        <f t="shared" si="28"/>
        <v>0</v>
      </c>
      <c r="F75" s="114">
        <f t="shared" si="28"/>
        <v>0</v>
      </c>
      <c r="G75" s="114">
        <f t="shared" si="28"/>
        <v>0</v>
      </c>
      <c r="H75" s="18"/>
    </row>
    <row r="76" spans="1:244" s="19" customFormat="1" ht="16.5" customHeight="1" x14ac:dyDescent="0.3">
      <c r="A76" s="16" t="s">
        <v>122</v>
      </c>
      <c r="B76" s="20" t="s">
        <v>28</v>
      </c>
      <c r="C76" s="114">
        <f t="shared" ref="C76:G76" si="29">+C77+C82</f>
        <v>0</v>
      </c>
      <c r="D76" s="114">
        <f t="shared" si="29"/>
        <v>0</v>
      </c>
      <c r="E76" s="114">
        <f t="shared" si="29"/>
        <v>0</v>
      </c>
      <c r="F76" s="114">
        <f t="shared" si="29"/>
        <v>0</v>
      </c>
      <c r="G76" s="114">
        <f t="shared" si="29"/>
        <v>0</v>
      </c>
      <c r="H76" s="18"/>
    </row>
    <row r="77" spans="1:244" s="19" customFormat="1" ht="16.5" customHeight="1" x14ac:dyDescent="0.3">
      <c r="A77" s="16" t="s">
        <v>123</v>
      </c>
      <c r="B77" s="20" t="s">
        <v>124</v>
      </c>
      <c r="C77" s="114">
        <f t="shared" ref="C77:G77" si="30">+C79+C81+C80+C78</f>
        <v>0</v>
      </c>
      <c r="D77" s="114">
        <f t="shared" si="30"/>
        <v>0</v>
      </c>
      <c r="E77" s="114">
        <f t="shared" si="30"/>
        <v>0</v>
      </c>
      <c r="F77" s="114">
        <f t="shared" si="30"/>
        <v>0</v>
      </c>
      <c r="G77" s="114">
        <f t="shared" si="30"/>
        <v>0</v>
      </c>
      <c r="H77" s="18"/>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19" customFormat="1" ht="16.5" customHeight="1" x14ac:dyDescent="0.3">
      <c r="A78" s="16"/>
      <c r="B78" s="24" t="s">
        <v>125</v>
      </c>
      <c r="C78" s="116"/>
      <c r="D78" s="116"/>
      <c r="E78" s="116"/>
      <c r="F78" s="45"/>
      <c r="G78" s="45"/>
      <c r="H78" s="18"/>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19" customFormat="1" ht="16.5" customHeight="1" x14ac:dyDescent="0.3">
      <c r="A79" s="23" t="s">
        <v>126</v>
      </c>
      <c r="B79" s="25" t="s">
        <v>127</v>
      </c>
      <c r="C79" s="116"/>
      <c r="D79" s="116"/>
      <c r="E79" s="116"/>
      <c r="F79" s="45"/>
      <c r="G79" s="45"/>
      <c r="H79" s="18"/>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19" customFormat="1" ht="16.5" customHeight="1" x14ac:dyDescent="0.3">
      <c r="A80" s="23" t="s">
        <v>128</v>
      </c>
      <c r="B80" s="24" t="s">
        <v>129</v>
      </c>
      <c r="C80" s="116"/>
      <c r="D80" s="116"/>
      <c r="E80" s="116"/>
      <c r="F80" s="45"/>
      <c r="G80" s="45"/>
      <c r="H80" s="18"/>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ht="16.5" customHeight="1" x14ac:dyDescent="0.3">
      <c r="A81" s="23" t="s">
        <v>130</v>
      </c>
      <c r="B81" s="25" t="s">
        <v>131</v>
      </c>
      <c r="C81" s="116"/>
      <c r="D81" s="116"/>
      <c r="E81" s="116"/>
      <c r="F81" s="45"/>
      <c r="G81" s="45"/>
      <c r="H81" s="18"/>
    </row>
    <row r="82" spans="1:244" ht="16.5" customHeight="1" x14ac:dyDescent="0.3">
      <c r="A82" s="33"/>
      <c r="B82" s="24" t="s">
        <v>132</v>
      </c>
      <c r="C82" s="116"/>
      <c r="D82" s="116"/>
      <c r="E82" s="116"/>
      <c r="F82" s="45"/>
      <c r="G82" s="45"/>
      <c r="H82" s="18"/>
    </row>
    <row r="83" spans="1:244" ht="16.5" customHeight="1" x14ac:dyDescent="0.3">
      <c r="A83" s="23" t="s">
        <v>35</v>
      </c>
      <c r="B83" s="25" t="s">
        <v>133</v>
      </c>
      <c r="C83" s="116"/>
      <c r="D83" s="116"/>
      <c r="E83" s="116"/>
      <c r="F83" s="45"/>
      <c r="G83" s="45"/>
      <c r="H83" s="18"/>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c r="II83" s="27"/>
      <c r="IJ83" s="27"/>
    </row>
    <row r="84" spans="1:244" ht="16.5" customHeight="1" x14ac:dyDescent="0.3">
      <c r="A84" s="23" t="s">
        <v>134</v>
      </c>
      <c r="B84" s="25" t="s">
        <v>135</v>
      </c>
      <c r="C84" s="113">
        <f t="shared" ref="C84:G84" si="31">+C42-C86+C24+C75+C167+C72</f>
        <v>37804440</v>
      </c>
      <c r="D84" s="113">
        <f t="shared" si="31"/>
        <v>37804440</v>
      </c>
      <c r="E84" s="113">
        <f t="shared" si="31"/>
        <v>35230340</v>
      </c>
      <c r="F84" s="113">
        <f t="shared" si="31"/>
        <v>35182193.390000008</v>
      </c>
      <c r="G84" s="113">
        <f t="shared" si="31"/>
        <v>7438361.4000000013</v>
      </c>
      <c r="H84" s="18"/>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c r="HX84" s="27"/>
      <c r="HY84" s="27"/>
      <c r="HZ84" s="27"/>
      <c r="IA84" s="27"/>
      <c r="IB84" s="27"/>
      <c r="IC84" s="27"/>
      <c r="ID84" s="27"/>
      <c r="IE84" s="27"/>
      <c r="IF84" s="27"/>
      <c r="IG84" s="27"/>
      <c r="IH84" s="27"/>
      <c r="II84" s="27"/>
      <c r="IJ84" s="27"/>
    </row>
    <row r="85" spans="1:244" ht="16.5" customHeight="1" x14ac:dyDescent="0.3">
      <c r="A85" s="23"/>
      <c r="B85" s="25" t="s">
        <v>136</v>
      </c>
      <c r="C85" s="116"/>
      <c r="D85" s="116"/>
      <c r="E85" s="116"/>
      <c r="F85" s="116">
        <v>-45977</v>
      </c>
      <c r="G85" s="116"/>
      <c r="H85" s="18"/>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c r="HX85" s="27"/>
      <c r="HY85" s="27"/>
      <c r="HZ85" s="27"/>
      <c r="IA85" s="27"/>
      <c r="IB85" s="27"/>
      <c r="IC85" s="27"/>
      <c r="ID85" s="27"/>
      <c r="IE85" s="27"/>
      <c r="IF85" s="27"/>
      <c r="IG85" s="27"/>
      <c r="IH85" s="27"/>
      <c r="II85" s="27"/>
      <c r="IJ85" s="27"/>
    </row>
    <row r="86" spans="1:244" ht="16.5" customHeight="1" x14ac:dyDescent="0.35">
      <c r="A86" s="23"/>
      <c r="B86" s="20" t="s">
        <v>137</v>
      </c>
      <c r="C86" s="120">
        <f t="shared" ref="C86:G86" si="32">+C87+C128+C149+C151+C162+C164</f>
        <v>192274160</v>
      </c>
      <c r="D86" s="120">
        <f t="shared" si="32"/>
        <v>187098720</v>
      </c>
      <c r="E86" s="120">
        <f t="shared" si="32"/>
        <v>114749310</v>
      </c>
      <c r="F86" s="120">
        <f t="shared" si="32"/>
        <v>113453876.11999999</v>
      </c>
      <c r="G86" s="120">
        <f t="shared" si="32"/>
        <v>19912034.349999998</v>
      </c>
      <c r="H86" s="18"/>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c r="HX86" s="27"/>
      <c r="HY86" s="27"/>
      <c r="HZ86" s="27"/>
      <c r="IA86" s="27"/>
      <c r="IB86" s="27"/>
      <c r="IC86" s="27"/>
      <c r="ID86" s="27"/>
      <c r="IE86" s="27"/>
      <c r="IF86" s="27"/>
      <c r="IG86" s="27"/>
      <c r="IH86" s="27"/>
      <c r="II86" s="27"/>
      <c r="IJ86" s="27"/>
    </row>
    <row r="87" spans="1:244" s="27" customFormat="1" ht="16.5" customHeight="1" x14ac:dyDescent="0.3">
      <c r="A87" s="16" t="s">
        <v>138</v>
      </c>
      <c r="B87" s="20" t="s">
        <v>139</v>
      </c>
      <c r="C87" s="114">
        <f t="shared" ref="C87:G87" si="33">+C88+C95+C108+C124+C126</f>
        <v>75603970</v>
      </c>
      <c r="D87" s="114">
        <f t="shared" si="33"/>
        <v>72239430</v>
      </c>
      <c r="E87" s="114">
        <f t="shared" si="33"/>
        <v>50124330</v>
      </c>
      <c r="F87" s="114">
        <f t="shared" si="33"/>
        <v>49629823.039999992</v>
      </c>
      <c r="G87" s="114">
        <f t="shared" si="33"/>
        <v>8901745.8200000003</v>
      </c>
      <c r="H87" s="18"/>
    </row>
    <row r="88" spans="1:244" s="27" customFormat="1" ht="16.5" customHeight="1" x14ac:dyDescent="0.3">
      <c r="A88" s="23" t="s">
        <v>140</v>
      </c>
      <c r="B88" s="20" t="s">
        <v>141</v>
      </c>
      <c r="C88" s="113">
        <f t="shared" ref="C88:G88" si="34">+C89+C92+C93+C90+C91</f>
        <v>38855530</v>
      </c>
      <c r="D88" s="113">
        <f t="shared" si="34"/>
        <v>34822530</v>
      </c>
      <c r="E88" s="113">
        <f t="shared" si="34"/>
        <v>26509970</v>
      </c>
      <c r="F88" s="113">
        <f t="shared" si="34"/>
        <v>26476577.079999998</v>
      </c>
      <c r="G88" s="113">
        <f t="shared" si="34"/>
        <v>4707943.83</v>
      </c>
      <c r="H88" s="18"/>
    </row>
    <row r="89" spans="1:244" s="27" customFormat="1" ht="16.5" customHeight="1" x14ac:dyDescent="0.3">
      <c r="A89" s="23"/>
      <c r="B89" s="24" t="s">
        <v>142</v>
      </c>
      <c r="C89" s="116">
        <v>35758000</v>
      </c>
      <c r="D89" s="116">
        <v>31698000</v>
      </c>
      <c r="E89" s="116">
        <v>25554810</v>
      </c>
      <c r="F89" s="45">
        <v>25554249.079999998</v>
      </c>
      <c r="G89" s="45">
        <v>4542254.84</v>
      </c>
      <c r="H89" s="18"/>
    </row>
    <row r="90" spans="1:244" s="27" customFormat="1" ht="16.5" customHeight="1" x14ac:dyDescent="0.3">
      <c r="A90" s="23"/>
      <c r="B90" s="24" t="s">
        <v>143</v>
      </c>
      <c r="C90" s="116"/>
      <c r="D90" s="116"/>
      <c r="E90" s="116"/>
      <c r="F90" s="45"/>
      <c r="G90" s="45"/>
      <c r="H90" s="18"/>
    </row>
    <row r="91" spans="1:244" s="27" customFormat="1" ht="16.5" customHeight="1" x14ac:dyDescent="0.3">
      <c r="A91" s="23"/>
      <c r="B91" s="24" t="s">
        <v>144</v>
      </c>
      <c r="C91" s="116">
        <v>1801000</v>
      </c>
      <c r="D91" s="116">
        <v>1827000</v>
      </c>
      <c r="E91" s="116">
        <v>103030</v>
      </c>
      <c r="F91" s="45">
        <v>70198</v>
      </c>
      <c r="G91" s="45">
        <v>21935.16</v>
      </c>
      <c r="H91" s="18"/>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27" customFormat="1" ht="16.5" customHeight="1" x14ac:dyDescent="0.3">
      <c r="A92" s="23"/>
      <c r="B92" s="24" t="s">
        <v>145</v>
      </c>
      <c r="C92" s="116">
        <v>129530</v>
      </c>
      <c r="D92" s="116">
        <v>129530</v>
      </c>
      <c r="E92" s="116">
        <v>129530</v>
      </c>
      <c r="F92" s="45">
        <v>129530</v>
      </c>
      <c r="G92" s="45">
        <v>22610</v>
      </c>
      <c r="H92" s="18"/>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27" customFormat="1" ht="16.5" customHeight="1" x14ac:dyDescent="0.3">
      <c r="A93" s="23"/>
      <c r="B93" s="24" t="s">
        <v>146</v>
      </c>
      <c r="C93" s="116">
        <v>1167000</v>
      </c>
      <c r="D93" s="116">
        <v>1168000</v>
      </c>
      <c r="E93" s="116">
        <v>722600</v>
      </c>
      <c r="F93" s="45">
        <v>722600</v>
      </c>
      <c r="G93" s="45">
        <v>121143.83</v>
      </c>
      <c r="H93" s="18"/>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x14ac:dyDescent="0.3">
      <c r="A94" s="23"/>
      <c r="B94" s="25" t="s">
        <v>136</v>
      </c>
      <c r="C94" s="116"/>
      <c r="D94" s="116"/>
      <c r="E94" s="116"/>
      <c r="F94" s="45">
        <v>-13258.59</v>
      </c>
      <c r="G94" s="45">
        <v>-8423.7199999999993</v>
      </c>
      <c r="H94" s="18"/>
    </row>
    <row r="95" spans="1:244" ht="30" x14ac:dyDescent="0.3">
      <c r="A95" s="23" t="s">
        <v>147</v>
      </c>
      <c r="B95" s="20" t="s">
        <v>148</v>
      </c>
      <c r="C95" s="115">
        <f t="shared" ref="C95:G95" si="35">C96+C97+C98+C99+C100+C101+C103+C102+C104</f>
        <v>23782930</v>
      </c>
      <c r="D95" s="115">
        <f t="shared" si="35"/>
        <v>24706490</v>
      </c>
      <c r="E95" s="115">
        <f t="shared" si="35"/>
        <v>15441590</v>
      </c>
      <c r="F95" s="115">
        <f t="shared" si="35"/>
        <v>14980526.32</v>
      </c>
      <c r="G95" s="115">
        <f t="shared" si="35"/>
        <v>2807596.4899999998</v>
      </c>
      <c r="H95" s="18"/>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c r="IC95" s="19"/>
      <c r="ID95" s="19"/>
      <c r="IE95" s="19"/>
      <c r="IF95" s="19"/>
      <c r="IG95" s="19"/>
      <c r="IH95" s="19"/>
      <c r="II95" s="19"/>
      <c r="IJ95" s="19"/>
    </row>
    <row r="96" spans="1:244" ht="16.5" customHeight="1" x14ac:dyDescent="0.3">
      <c r="A96" s="23"/>
      <c r="B96" s="24" t="s">
        <v>149</v>
      </c>
      <c r="C96" s="116">
        <v>29120</v>
      </c>
      <c r="D96" s="116">
        <v>31510</v>
      </c>
      <c r="E96" s="116">
        <v>18100</v>
      </c>
      <c r="F96" s="45">
        <v>18082.990000000002</v>
      </c>
      <c r="G96" s="45">
        <v>3784.81</v>
      </c>
      <c r="H96" s="18"/>
      <c r="I96" s="19"/>
    </row>
    <row r="97" spans="1:244" x14ac:dyDescent="0.3">
      <c r="A97" s="23"/>
      <c r="B97" s="24" t="s">
        <v>150</v>
      </c>
      <c r="C97" s="116"/>
      <c r="D97" s="116"/>
      <c r="E97" s="116"/>
      <c r="F97" s="45"/>
      <c r="G97" s="45"/>
      <c r="H97" s="18"/>
    </row>
    <row r="98" spans="1:244" s="19" customFormat="1" ht="16.5" customHeight="1" x14ac:dyDescent="0.3">
      <c r="A98" s="23"/>
      <c r="B98" s="24" t="s">
        <v>151</v>
      </c>
      <c r="C98" s="116"/>
      <c r="D98" s="116"/>
      <c r="E98" s="116"/>
      <c r="F98" s="45"/>
      <c r="G98" s="45"/>
      <c r="H98" s="18"/>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ht="16.5" customHeight="1" x14ac:dyDescent="0.3">
      <c r="A99" s="23"/>
      <c r="B99" s="24" t="s">
        <v>152</v>
      </c>
      <c r="C99" s="116">
        <v>8770020</v>
      </c>
      <c r="D99" s="116">
        <v>10119820</v>
      </c>
      <c r="E99" s="116">
        <v>7490360</v>
      </c>
      <c r="F99" s="45">
        <v>7490306.6799999997</v>
      </c>
      <c r="G99" s="45">
        <v>1541366.78</v>
      </c>
      <c r="H99" s="18"/>
    </row>
    <row r="100" spans="1:244" x14ac:dyDescent="0.3">
      <c r="A100" s="23"/>
      <c r="B100" s="34" t="s">
        <v>153</v>
      </c>
      <c r="C100" s="116">
        <v>32650</v>
      </c>
      <c r="D100" s="116">
        <v>47260</v>
      </c>
      <c r="E100" s="116">
        <v>26620</v>
      </c>
      <c r="F100" s="45">
        <v>24604.43</v>
      </c>
      <c r="G100" s="45">
        <v>3505.96</v>
      </c>
      <c r="H100" s="18"/>
    </row>
    <row r="101" spans="1:244" ht="16.5" customHeight="1" x14ac:dyDescent="0.3">
      <c r="A101" s="23"/>
      <c r="B101" s="24" t="s">
        <v>154</v>
      </c>
      <c r="C101" s="116">
        <v>507760</v>
      </c>
      <c r="D101" s="116">
        <v>522090</v>
      </c>
      <c r="E101" s="116">
        <v>322520</v>
      </c>
      <c r="F101" s="45">
        <v>322505.94</v>
      </c>
      <c r="G101" s="45">
        <v>54121.22</v>
      </c>
      <c r="H101" s="18"/>
    </row>
    <row r="102" spans="1:244" ht="16.5" customHeight="1" x14ac:dyDescent="0.3">
      <c r="A102" s="23"/>
      <c r="B102" s="35" t="s">
        <v>155</v>
      </c>
      <c r="C102" s="116"/>
      <c r="D102" s="116"/>
      <c r="E102" s="116"/>
      <c r="F102" s="45"/>
      <c r="G102" s="45"/>
      <c r="H102" s="18"/>
    </row>
    <row r="103" spans="1:244" x14ac:dyDescent="0.3">
      <c r="A103" s="23"/>
      <c r="B103" s="35" t="s">
        <v>156</v>
      </c>
      <c r="C103" s="116">
        <v>6527140</v>
      </c>
      <c r="D103" s="116">
        <v>7296670</v>
      </c>
      <c r="E103" s="116">
        <v>5003520</v>
      </c>
      <c r="F103" s="121">
        <v>5003495.8499999996</v>
      </c>
      <c r="G103" s="121">
        <v>839028.59</v>
      </c>
      <c r="H103" s="18"/>
    </row>
    <row r="104" spans="1:244" ht="16.5" customHeight="1" x14ac:dyDescent="0.3">
      <c r="A104" s="23"/>
      <c r="B104" s="36" t="s">
        <v>157</v>
      </c>
      <c r="C104" s="115">
        <f t="shared" ref="C104:G104" si="36">C105+C106</f>
        <v>7916240</v>
      </c>
      <c r="D104" s="115">
        <f t="shared" si="36"/>
        <v>6689140</v>
      </c>
      <c r="E104" s="115">
        <f t="shared" si="36"/>
        <v>2580470</v>
      </c>
      <c r="F104" s="115">
        <f t="shared" si="36"/>
        <v>2121530.4300000002</v>
      </c>
      <c r="G104" s="115">
        <f t="shared" si="36"/>
        <v>365789.13</v>
      </c>
      <c r="H104" s="18"/>
    </row>
    <row r="105" spans="1:244" ht="16.5" customHeight="1" x14ac:dyDescent="0.3">
      <c r="A105" s="23"/>
      <c r="B105" s="35" t="s">
        <v>158</v>
      </c>
      <c r="C105" s="116">
        <v>7916240</v>
      </c>
      <c r="D105" s="116">
        <v>6689140</v>
      </c>
      <c r="E105" s="116">
        <v>2580470</v>
      </c>
      <c r="F105" s="45">
        <v>2121530.4300000002</v>
      </c>
      <c r="G105" s="45">
        <v>365789.13</v>
      </c>
      <c r="H105" s="18"/>
    </row>
    <row r="106" spans="1:244" x14ac:dyDescent="0.3">
      <c r="A106" s="23"/>
      <c r="B106" s="35" t="s">
        <v>159</v>
      </c>
      <c r="C106" s="116"/>
      <c r="D106" s="116"/>
      <c r="E106" s="116"/>
      <c r="F106" s="45"/>
      <c r="G106" s="45"/>
      <c r="H106" s="18"/>
    </row>
    <row r="107" spans="1:244" x14ac:dyDescent="0.3">
      <c r="A107" s="23"/>
      <c r="B107" s="25" t="s">
        <v>136</v>
      </c>
      <c r="C107" s="116"/>
      <c r="D107" s="116"/>
      <c r="E107" s="116"/>
      <c r="F107" s="45"/>
      <c r="G107" s="45"/>
      <c r="H107" s="18"/>
    </row>
    <row r="108" spans="1:244" ht="16.5" customHeight="1" x14ac:dyDescent="0.3">
      <c r="A108" s="16" t="s">
        <v>160</v>
      </c>
      <c r="B108" s="20" t="s">
        <v>161</v>
      </c>
      <c r="C108" s="115">
        <f t="shared" ref="C108:G108" si="37">C109+C110+C111+C112+C113+C114+C115+C116+C117+C118</f>
        <v>2115670</v>
      </c>
      <c r="D108" s="115">
        <f t="shared" si="37"/>
        <v>1877570</v>
      </c>
      <c r="E108" s="115">
        <f t="shared" si="37"/>
        <v>1078130</v>
      </c>
      <c r="F108" s="115">
        <f t="shared" si="37"/>
        <v>1078099.73</v>
      </c>
      <c r="G108" s="115">
        <f t="shared" si="37"/>
        <v>185959</v>
      </c>
      <c r="H108" s="18"/>
    </row>
    <row r="109" spans="1:244" x14ac:dyDescent="0.3">
      <c r="A109" s="23"/>
      <c r="B109" s="24" t="s">
        <v>152</v>
      </c>
      <c r="C109" s="116">
        <v>2027180</v>
      </c>
      <c r="D109" s="116">
        <v>1778470</v>
      </c>
      <c r="E109" s="116">
        <v>1017910</v>
      </c>
      <c r="F109" s="45">
        <v>1017898.6</v>
      </c>
      <c r="G109" s="45">
        <v>169500</v>
      </c>
      <c r="H109" s="18"/>
    </row>
    <row r="110" spans="1:244" ht="30" x14ac:dyDescent="0.3">
      <c r="A110" s="23"/>
      <c r="B110" s="37" t="s">
        <v>162</v>
      </c>
      <c r="C110" s="116"/>
      <c r="D110" s="116"/>
      <c r="E110" s="116"/>
      <c r="F110" s="45"/>
      <c r="G110" s="45"/>
      <c r="H110" s="18"/>
    </row>
    <row r="111" spans="1:244" ht="16.5" customHeight="1" x14ac:dyDescent="0.3">
      <c r="A111" s="23"/>
      <c r="B111" s="38" t="s">
        <v>163</v>
      </c>
      <c r="C111" s="116">
        <v>88490</v>
      </c>
      <c r="D111" s="116">
        <v>99100</v>
      </c>
      <c r="E111" s="116">
        <v>60220</v>
      </c>
      <c r="F111" s="45">
        <v>60201.13</v>
      </c>
      <c r="G111" s="45">
        <v>16459</v>
      </c>
      <c r="H111" s="18"/>
    </row>
    <row r="112" spans="1:244" ht="30" x14ac:dyDescent="0.3">
      <c r="A112" s="23"/>
      <c r="B112" s="38" t="s">
        <v>164</v>
      </c>
      <c r="C112" s="116"/>
      <c r="D112" s="116"/>
      <c r="E112" s="116"/>
      <c r="F112" s="45"/>
      <c r="G112" s="45"/>
      <c r="H112" s="18"/>
    </row>
    <row r="113" spans="1:244" ht="16.5" customHeight="1" x14ac:dyDescent="0.3">
      <c r="A113" s="23"/>
      <c r="B113" s="38" t="s">
        <v>165</v>
      </c>
      <c r="C113" s="116"/>
      <c r="D113" s="116"/>
      <c r="E113" s="116"/>
      <c r="F113" s="45"/>
      <c r="G113" s="45"/>
      <c r="H113" s="18"/>
    </row>
    <row r="114" spans="1:244" ht="16.5" customHeight="1" x14ac:dyDescent="0.3">
      <c r="A114" s="23"/>
      <c r="B114" s="24" t="s">
        <v>149</v>
      </c>
      <c r="C114" s="116"/>
      <c r="D114" s="116"/>
      <c r="E114" s="116"/>
      <c r="F114" s="45"/>
      <c r="G114" s="45"/>
      <c r="H114" s="18"/>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row>
    <row r="115" spans="1:244" ht="16.5" customHeight="1" x14ac:dyDescent="0.3">
      <c r="A115" s="23"/>
      <c r="B115" s="38" t="s">
        <v>166</v>
      </c>
      <c r="C115" s="116"/>
      <c r="D115" s="116"/>
      <c r="E115" s="116"/>
      <c r="F115" s="122"/>
      <c r="G115" s="122"/>
      <c r="H115" s="18"/>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row>
    <row r="116" spans="1:244" x14ac:dyDescent="0.3">
      <c r="A116" s="23"/>
      <c r="B116" s="39" t="s">
        <v>167</v>
      </c>
      <c r="C116" s="116"/>
      <c r="D116" s="116"/>
      <c r="E116" s="116"/>
      <c r="F116" s="122"/>
      <c r="G116" s="122"/>
      <c r="H116" s="18"/>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c r="FQ116" s="19"/>
      <c r="FR116" s="19"/>
      <c r="FS116" s="19"/>
      <c r="FT116" s="19"/>
      <c r="FU116" s="19"/>
      <c r="FV116" s="19"/>
      <c r="FW116" s="19"/>
      <c r="FX116" s="19"/>
      <c r="FY116" s="19"/>
      <c r="FZ116" s="19"/>
      <c r="GA116" s="19"/>
      <c r="GB116" s="19"/>
      <c r="GC116" s="19"/>
      <c r="GD116" s="19"/>
      <c r="GE116" s="19"/>
      <c r="GF116" s="19"/>
      <c r="GG116" s="19"/>
      <c r="GH116" s="19"/>
      <c r="GI116" s="19"/>
      <c r="GJ116" s="19"/>
      <c r="GK116" s="19"/>
      <c r="GL116" s="19"/>
      <c r="GM116" s="19"/>
      <c r="GN116" s="19"/>
      <c r="GO116" s="19"/>
      <c r="GP116" s="19"/>
      <c r="GQ116" s="19"/>
      <c r="GR116" s="19"/>
      <c r="GS116" s="19"/>
      <c r="GT116" s="19"/>
      <c r="GU116" s="19"/>
      <c r="GV116" s="19"/>
      <c r="GW116" s="19"/>
      <c r="GX116" s="19"/>
      <c r="GY116" s="19"/>
      <c r="GZ116" s="19"/>
      <c r="HA116" s="19"/>
      <c r="HB116" s="19"/>
      <c r="HC116" s="19"/>
      <c r="HD116" s="1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row>
    <row r="117" spans="1:244" s="19" customFormat="1" ht="30" x14ac:dyDescent="0.3">
      <c r="A117" s="23"/>
      <c r="B117" s="39" t="s">
        <v>168</v>
      </c>
      <c r="C117" s="116"/>
      <c r="D117" s="116"/>
      <c r="E117" s="116"/>
      <c r="F117" s="122"/>
      <c r="G117" s="122"/>
      <c r="H117" s="18"/>
    </row>
    <row r="118" spans="1:244" s="19" customFormat="1" ht="30" x14ac:dyDescent="0.3">
      <c r="A118" s="23"/>
      <c r="B118" s="40" t="s">
        <v>169</v>
      </c>
      <c r="C118" s="115">
        <f t="shared" ref="C118:G118" si="38">C119+C120+C121+C122</f>
        <v>0</v>
      </c>
      <c r="D118" s="115">
        <f t="shared" si="38"/>
        <v>0</v>
      </c>
      <c r="E118" s="115">
        <f t="shared" si="38"/>
        <v>0</v>
      </c>
      <c r="F118" s="115">
        <f t="shared" si="38"/>
        <v>0</v>
      </c>
      <c r="G118" s="115">
        <f t="shared" si="38"/>
        <v>0</v>
      </c>
      <c r="H118" s="18"/>
    </row>
    <row r="119" spans="1:244" s="19" customFormat="1" x14ac:dyDescent="0.3">
      <c r="A119" s="23"/>
      <c r="B119" s="41" t="s">
        <v>170</v>
      </c>
      <c r="C119" s="116"/>
      <c r="D119" s="116"/>
      <c r="E119" s="116"/>
      <c r="F119" s="122"/>
      <c r="G119" s="122"/>
      <c r="H119" s="18"/>
    </row>
    <row r="120" spans="1:244" s="19" customFormat="1" ht="30" x14ac:dyDescent="0.3">
      <c r="A120" s="23"/>
      <c r="B120" s="41" t="s">
        <v>171</v>
      </c>
      <c r="C120" s="116"/>
      <c r="D120" s="116"/>
      <c r="E120" s="116"/>
      <c r="F120" s="122"/>
      <c r="G120" s="122"/>
      <c r="H120" s="18"/>
    </row>
    <row r="121" spans="1:244" s="19" customFormat="1" ht="30" x14ac:dyDescent="0.3">
      <c r="A121" s="23"/>
      <c r="B121" s="41" t="s">
        <v>172</v>
      </c>
      <c r="C121" s="116"/>
      <c r="D121" s="116"/>
      <c r="E121" s="116"/>
      <c r="F121" s="122"/>
      <c r="G121" s="122"/>
      <c r="H121" s="18"/>
    </row>
    <row r="122" spans="1:244" s="19" customFormat="1" ht="30" x14ac:dyDescent="0.3">
      <c r="A122" s="23"/>
      <c r="B122" s="41" t="s">
        <v>173</v>
      </c>
      <c r="C122" s="116"/>
      <c r="D122" s="116"/>
      <c r="E122" s="116"/>
      <c r="F122" s="122"/>
      <c r="G122" s="122"/>
      <c r="H122" s="18"/>
    </row>
    <row r="123" spans="1:244" s="19" customFormat="1" x14ac:dyDescent="0.3">
      <c r="A123" s="23"/>
      <c r="B123" s="25" t="s">
        <v>136</v>
      </c>
      <c r="C123" s="116"/>
      <c r="D123" s="116"/>
      <c r="E123" s="116"/>
      <c r="F123" s="122"/>
      <c r="G123" s="122"/>
      <c r="H123" s="18"/>
    </row>
    <row r="124" spans="1:244" s="19" customFormat="1" x14ac:dyDescent="0.3">
      <c r="A124" s="23" t="s">
        <v>174</v>
      </c>
      <c r="B124" s="25" t="s">
        <v>175</v>
      </c>
      <c r="C124" s="116">
        <v>8482840</v>
      </c>
      <c r="D124" s="116">
        <v>8482840</v>
      </c>
      <c r="E124" s="116">
        <v>5774640</v>
      </c>
      <c r="F124" s="45">
        <v>5774627</v>
      </c>
      <c r="G124" s="45">
        <v>993573</v>
      </c>
      <c r="H124" s="18"/>
    </row>
    <row r="125" spans="1:244" s="19" customFormat="1" ht="16.5" customHeight="1" x14ac:dyDescent="0.3">
      <c r="A125" s="23"/>
      <c r="B125" s="25" t="s">
        <v>136</v>
      </c>
      <c r="C125" s="116"/>
      <c r="D125" s="116"/>
      <c r="E125" s="116"/>
      <c r="F125" s="45"/>
      <c r="G125" s="45"/>
      <c r="H125" s="18"/>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row>
    <row r="126" spans="1:244" s="19" customFormat="1" ht="16.5" customHeight="1" x14ac:dyDescent="0.3">
      <c r="A126" s="23" t="s">
        <v>176</v>
      </c>
      <c r="B126" s="25" t="s">
        <v>177</v>
      </c>
      <c r="C126" s="116">
        <v>2367000</v>
      </c>
      <c r="D126" s="116">
        <v>2350000</v>
      </c>
      <c r="E126" s="116">
        <v>1320000</v>
      </c>
      <c r="F126" s="119">
        <v>1319992.9099999999</v>
      </c>
      <c r="G126" s="119">
        <v>206673.5</v>
      </c>
      <c r="H126" s="18"/>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1:244" s="19" customFormat="1" ht="16.5" customHeight="1" x14ac:dyDescent="0.3">
      <c r="A127" s="23"/>
      <c r="B127" s="25" t="s">
        <v>136</v>
      </c>
      <c r="C127" s="116"/>
      <c r="D127" s="116"/>
      <c r="E127" s="116"/>
      <c r="F127" s="119">
        <v>-2757.99</v>
      </c>
      <c r="G127" s="119"/>
      <c r="H127" s="18"/>
      <c r="I127" s="4"/>
    </row>
    <row r="128" spans="1:244" ht="16.5" customHeight="1" x14ac:dyDescent="0.3">
      <c r="A128" s="16" t="s">
        <v>178</v>
      </c>
      <c r="B128" s="20" t="s">
        <v>179</v>
      </c>
      <c r="C128" s="114">
        <f t="shared" ref="C128:G128" si="39">+C129+C133+C135+C139+C145</f>
        <v>39730890</v>
      </c>
      <c r="D128" s="114">
        <f t="shared" si="39"/>
        <v>39602990</v>
      </c>
      <c r="E128" s="114">
        <f t="shared" si="39"/>
        <v>21216610</v>
      </c>
      <c r="F128" s="114">
        <f t="shared" si="39"/>
        <v>20427884.699999999</v>
      </c>
      <c r="G128" s="114">
        <f t="shared" si="39"/>
        <v>3897528.3499999996</v>
      </c>
      <c r="H128" s="18"/>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row>
    <row r="129" spans="1:244" ht="16.5" customHeight="1" x14ac:dyDescent="0.3">
      <c r="A129" s="16" t="s">
        <v>180</v>
      </c>
      <c r="B129" s="20" t="s">
        <v>181</v>
      </c>
      <c r="C129" s="113">
        <f t="shared" ref="C129:G129" si="40">+C130+C131</f>
        <v>24944000</v>
      </c>
      <c r="D129" s="113">
        <f t="shared" si="40"/>
        <v>24872170</v>
      </c>
      <c r="E129" s="113">
        <f t="shared" si="40"/>
        <v>13618630</v>
      </c>
      <c r="F129" s="113">
        <f t="shared" si="40"/>
        <v>12918741.710000001</v>
      </c>
      <c r="G129" s="113">
        <f t="shared" si="40"/>
        <v>2409800.56</v>
      </c>
      <c r="H129" s="18"/>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19"/>
      <c r="ER129" s="19"/>
      <c r="ES129" s="19"/>
      <c r="ET129" s="19"/>
      <c r="EU129" s="19"/>
      <c r="EV129" s="19"/>
      <c r="EW129" s="19"/>
      <c r="EX129" s="19"/>
      <c r="EY129" s="19"/>
      <c r="EZ129" s="19"/>
      <c r="FA129" s="19"/>
      <c r="FB129" s="19"/>
      <c r="FC129" s="19"/>
      <c r="FD129" s="19"/>
      <c r="FE129" s="19"/>
      <c r="FF129" s="19"/>
      <c r="FG129" s="19"/>
      <c r="FH129" s="19"/>
      <c r="FI129" s="19"/>
      <c r="FJ129" s="19"/>
      <c r="FK129" s="19"/>
      <c r="FL129" s="19"/>
      <c r="FM129" s="19"/>
      <c r="FN129" s="19"/>
      <c r="FO129" s="19"/>
      <c r="FP129" s="19"/>
      <c r="FQ129" s="19"/>
      <c r="FR129" s="19"/>
      <c r="FS129" s="19"/>
      <c r="FT129" s="19"/>
      <c r="FU129" s="19"/>
      <c r="FV129" s="19"/>
      <c r="FW129" s="19"/>
      <c r="FX129" s="19"/>
      <c r="FY129" s="19"/>
      <c r="FZ129" s="19"/>
      <c r="GA129" s="19"/>
      <c r="GB129" s="19"/>
      <c r="GC129" s="19"/>
      <c r="GD129" s="19"/>
      <c r="GE129" s="19"/>
      <c r="GF129" s="19"/>
      <c r="GG129" s="19"/>
      <c r="GH129" s="19"/>
      <c r="GI129" s="19"/>
      <c r="GJ129" s="19"/>
      <c r="GK129" s="19"/>
      <c r="GL129" s="19"/>
      <c r="GM129" s="19"/>
      <c r="GN129" s="19"/>
      <c r="GO129" s="19"/>
      <c r="GP129" s="19"/>
      <c r="GQ129" s="19"/>
      <c r="GR129" s="19"/>
      <c r="GS129" s="19"/>
      <c r="GT129" s="19"/>
      <c r="GU129" s="19"/>
      <c r="GV129" s="19"/>
      <c r="GW129" s="19"/>
      <c r="GX129" s="19"/>
      <c r="GY129" s="19"/>
      <c r="GZ129" s="19"/>
      <c r="HA129" s="19"/>
      <c r="HB129" s="19"/>
      <c r="HC129" s="19"/>
      <c r="HD129" s="19"/>
      <c r="HE129" s="19"/>
      <c r="HF129" s="19"/>
      <c r="HG129" s="19"/>
      <c r="HH129" s="19"/>
      <c r="HI129" s="19"/>
      <c r="HJ129" s="19"/>
      <c r="HK129" s="19"/>
      <c r="HL129" s="19"/>
      <c r="HM129" s="19"/>
      <c r="HN129" s="19"/>
      <c r="HO129" s="19"/>
      <c r="HP129" s="19"/>
      <c r="HQ129" s="19"/>
      <c r="HR129" s="19"/>
      <c r="HS129" s="19"/>
      <c r="HT129" s="19"/>
      <c r="HU129" s="19"/>
      <c r="HV129" s="19"/>
      <c r="HW129" s="19"/>
      <c r="HX129" s="19"/>
      <c r="HY129" s="19"/>
      <c r="HZ129" s="19"/>
      <c r="IA129" s="19"/>
      <c r="IB129" s="19"/>
      <c r="IC129" s="19"/>
      <c r="ID129" s="19"/>
      <c r="IE129" s="19"/>
      <c r="IF129" s="19"/>
      <c r="IG129" s="19"/>
      <c r="IH129" s="19"/>
      <c r="II129" s="19"/>
      <c r="IJ129" s="19"/>
    </row>
    <row r="130" spans="1:244" s="19" customFormat="1" ht="16.5" customHeight="1" x14ac:dyDescent="0.3">
      <c r="A130" s="23"/>
      <c r="B130" s="42" t="s">
        <v>182</v>
      </c>
      <c r="C130" s="116">
        <v>24437000</v>
      </c>
      <c r="D130" s="116">
        <v>24355000</v>
      </c>
      <c r="E130" s="116">
        <v>13101460</v>
      </c>
      <c r="F130" s="45">
        <v>12401571.75</v>
      </c>
      <c r="G130" s="45">
        <v>2409800.56</v>
      </c>
      <c r="H130" s="18"/>
    </row>
    <row r="131" spans="1:244" s="19" customFormat="1" ht="16.5" customHeight="1" x14ac:dyDescent="0.3">
      <c r="A131" s="23"/>
      <c r="B131" s="42" t="s">
        <v>183</v>
      </c>
      <c r="C131" s="116">
        <v>507000</v>
      </c>
      <c r="D131" s="116">
        <v>517170</v>
      </c>
      <c r="E131" s="116">
        <v>517170</v>
      </c>
      <c r="F131" s="24">
        <v>517169.96</v>
      </c>
      <c r="G131" s="24"/>
      <c r="H131" s="18"/>
    </row>
    <row r="132" spans="1:244" s="19" customFormat="1" ht="16.5" customHeight="1" x14ac:dyDescent="0.3">
      <c r="A132" s="23"/>
      <c r="B132" s="25" t="s">
        <v>136</v>
      </c>
      <c r="C132" s="116"/>
      <c r="D132" s="116"/>
      <c r="E132" s="116"/>
      <c r="F132" s="24">
        <v>-12.43</v>
      </c>
      <c r="G132" s="24"/>
      <c r="H132" s="18"/>
    </row>
    <row r="133" spans="1:244" s="19" customFormat="1" ht="16.5" customHeight="1" x14ac:dyDescent="0.3">
      <c r="A133" s="23" t="s">
        <v>184</v>
      </c>
      <c r="B133" s="43" t="s">
        <v>185</v>
      </c>
      <c r="C133" s="116">
        <v>8348000</v>
      </c>
      <c r="D133" s="116">
        <v>8293000</v>
      </c>
      <c r="E133" s="115">
        <v>4342360</v>
      </c>
      <c r="F133" s="115">
        <v>4342301.4800000004</v>
      </c>
      <c r="G133" s="115">
        <v>895533.69</v>
      </c>
      <c r="H133" s="18"/>
    </row>
    <row r="134" spans="1:244" s="19" customFormat="1" ht="16.5" customHeight="1" x14ac:dyDescent="0.3">
      <c r="A134" s="23"/>
      <c r="B134" s="25" t="s">
        <v>136</v>
      </c>
      <c r="C134" s="116"/>
      <c r="D134" s="116"/>
      <c r="E134" s="116"/>
      <c r="F134" s="24"/>
      <c r="G134" s="24"/>
      <c r="H134" s="18"/>
    </row>
    <row r="135" spans="1:244" s="19" customFormat="1" ht="16.5" customHeight="1" x14ac:dyDescent="0.3">
      <c r="A135" s="16" t="s">
        <v>186</v>
      </c>
      <c r="B135" s="44" t="s">
        <v>187</v>
      </c>
      <c r="C135" s="115">
        <f t="shared" ref="C135:G135" si="41">+C136+C137</f>
        <v>802000</v>
      </c>
      <c r="D135" s="115">
        <f t="shared" si="41"/>
        <v>790000</v>
      </c>
      <c r="E135" s="115">
        <f t="shared" si="41"/>
        <v>378300</v>
      </c>
      <c r="F135" s="115">
        <f t="shared" si="41"/>
        <v>370133.2</v>
      </c>
      <c r="G135" s="115">
        <f t="shared" si="41"/>
        <v>71231.8</v>
      </c>
      <c r="H135" s="18"/>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1:244" s="19" customFormat="1" ht="16.5" customHeight="1" x14ac:dyDescent="0.3">
      <c r="A136" s="23"/>
      <c r="B136" s="42" t="s">
        <v>182</v>
      </c>
      <c r="C136" s="116">
        <v>802000</v>
      </c>
      <c r="D136" s="116">
        <v>790000</v>
      </c>
      <c r="E136" s="116">
        <v>378300</v>
      </c>
      <c r="F136" s="45">
        <v>370133.2</v>
      </c>
      <c r="G136" s="45">
        <v>71231.8</v>
      </c>
      <c r="H136" s="18"/>
      <c r="I136" s="4"/>
      <c r="J136" s="45"/>
      <c r="K136" s="45"/>
      <c r="L136" s="45"/>
      <c r="M136" s="45"/>
      <c r="N136" s="45"/>
      <c r="O136" s="45"/>
      <c r="P136" s="45"/>
      <c r="Q136" s="45"/>
      <c r="R136" s="45"/>
      <c r="S136" s="45"/>
      <c r="T136" s="45"/>
      <c r="U136" s="45"/>
      <c r="V136" s="45"/>
      <c r="W136" s="45"/>
      <c r="X136" s="45"/>
      <c r="Y136" s="45"/>
      <c r="Z136" s="45"/>
      <c r="AA136" s="45"/>
      <c r="AB136" s="45"/>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row>
    <row r="137" spans="1:244" s="19" customFormat="1" ht="16.5" customHeight="1" x14ac:dyDescent="0.3">
      <c r="A137" s="23"/>
      <c r="B137" s="42" t="s">
        <v>188</v>
      </c>
      <c r="C137" s="116"/>
      <c r="D137" s="116"/>
      <c r="E137" s="116"/>
      <c r="F137" s="45"/>
      <c r="G137" s="45"/>
      <c r="H137" s="18"/>
      <c r="I137" s="45"/>
      <c r="J137" s="5"/>
      <c r="K137" s="5"/>
      <c r="L137" s="5"/>
      <c r="M137" s="5"/>
      <c r="N137" s="5"/>
      <c r="O137" s="5"/>
      <c r="P137" s="5"/>
      <c r="Q137" s="5"/>
      <c r="R137" s="5"/>
      <c r="S137" s="5"/>
      <c r="T137" s="5"/>
      <c r="U137" s="5"/>
      <c r="V137" s="5"/>
      <c r="W137" s="5"/>
      <c r="X137" s="5"/>
      <c r="Y137" s="5"/>
      <c r="Z137" s="5"/>
      <c r="AA137" s="5"/>
      <c r="AB137" s="5"/>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row>
    <row r="138" spans="1:244" ht="16.5" customHeight="1" x14ac:dyDescent="0.3">
      <c r="A138" s="23"/>
      <c r="B138" s="25" t="s">
        <v>136</v>
      </c>
      <c r="C138" s="116"/>
      <c r="D138" s="116"/>
      <c r="E138" s="116"/>
      <c r="F138" s="45"/>
      <c r="G138" s="45"/>
      <c r="H138" s="18"/>
      <c r="I138" s="5"/>
    </row>
    <row r="139" spans="1:244" ht="16.5" customHeight="1" x14ac:dyDescent="0.3">
      <c r="A139" s="16" t="s">
        <v>189</v>
      </c>
      <c r="B139" s="44" t="s">
        <v>190</v>
      </c>
      <c r="C139" s="113">
        <f t="shared" ref="C139:G139" si="42">+C140+C141+C142+C143</f>
        <v>4304890</v>
      </c>
      <c r="D139" s="113">
        <f t="shared" si="42"/>
        <v>4313820</v>
      </c>
      <c r="E139" s="113">
        <f t="shared" si="42"/>
        <v>2236390</v>
      </c>
      <c r="F139" s="113">
        <f t="shared" si="42"/>
        <v>2210189.02</v>
      </c>
      <c r="G139" s="113">
        <f t="shared" si="42"/>
        <v>414920.8</v>
      </c>
      <c r="H139" s="18"/>
    </row>
    <row r="140" spans="1:244" x14ac:dyDescent="0.3">
      <c r="A140" s="23"/>
      <c r="B140" s="24" t="s">
        <v>191</v>
      </c>
      <c r="C140" s="116">
        <v>4293000</v>
      </c>
      <c r="D140" s="116">
        <v>4301000</v>
      </c>
      <c r="E140" s="116">
        <v>2228470</v>
      </c>
      <c r="F140" s="45">
        <v>2202489.02</v>
      </c>
      <c r="G140" s="45">
        <v>413553.8</v>
      </c>
      <c r="H140" s="18"/>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row>
    <row r="141" spans="1:244" ht="30" x14ac:dyDescent="0.3">
      <c r="A141" s="23"/>
      <c r="B141" s="24" t="s">
        <v>192</v>
      </c>
      <c r="C141" s="116"/>
      <c r="D141" s="116"/>
      <c r="E141" s="116"/>
      <c r="F141" s="45"/>
      <c r="G141" s="45"/>
      <c r="H141" s="18"/>
      <c r="I141" s="19"/>
    </row>
    <row r="142" spans="1:244" ht="30" x14ac:dyDescent="0.3">
      <c r="A142" s="23"/>
      <c r="B142" s="24" t="s">
        <v>193</v>
      </c>
      <c r="C142" s="116">
        <v>11890</v>
      </c>
      <c r="D142" s="116">
        <v>12820</v>
      </c>
      <c r="E142" s="116">
        <v>7920</v>
      </c>
      <c r="F142" s="45">
        <v>7700</v>
      </c>
      <c r="G142" s="45">
        <v>1367</v>
      </c>
      <c r="H142" s="18"/>
    </row>
    <row r="143" spans="1:244" s="19" customFormat="1" ht="30" x14ac:dyDescent="0.3">
      <c r="A143" s="23"/>
      <c r="B143" s="24" t="s">
        <v>194</v>
      </c>
      <c r="C143" s="116"/>
      <c r="D143" s="116"/>
      <c r="E143" s="116"/>
      <c r="F143" s="45"/>
      <c r="G143" s="45"/>
      <c r="H143" s="18"/>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row>
    <row r="144" spans="1:244" x14ac:dyDescent="0.3">
      <c r="A144" s="23"/>
      <c r="B144" s="25" t="s">
        <v>136</v>
      </c>
      <c r="C144" s="116"/>
      <c r="D144" s="116"/>
      <c r="E144" s="116"/>
      <c r="F144" s="45">
        <v>-1105</v>
      </c>
      <c r="G144" s="45"/>
      <c r="H144" s="18"/>
    </row>
    <row r="145" spans="1:8" ht="16.5" customHeight="1" x14ac:dyDescent="0.3">
      <c r="A145" s="16" t="s">
        <v>195</v>
      </c>
      <c r="B145" s="44" t="s">
        <v>196</v>
      </c>
      <c r="C145" s="115">
        <f t="shared" ref="C145:G145" si="43">+C146+C147</f>
        <v>1332000</v>
      </c>
      <c r="D145" s="115">
        <f t="shared" si="43"/>
        <v>1334000</v>
      </c>
      <c r="E145" s="115">
        <f t="shared" si="43"/>
        <v>640930</v>
      </c>
      <c r="F145" s="115">
        <f t="shared" si="43"/>
        <v>586519.29</v>
      </c>
      <c r="G145" s="115">
        <f t="shared" si="43"/>
        <v>106041.5</v>
      </c>
      <c r="H145" s="18"/>
    </row>
    <row r="146" spans="1:8" ht="16.5" customHeight="1" x14ac:dyDescent="0.3">
      <c r="A146" s="16"/>
      <c r="B146" s="42" t="s">
        <v>182</v>
      </c>
      <c r="C146" s="116">
        <v>1332000</v>
      </c>
      <c r="D146" s="116">
        <v>1334000</v>
      </c>
      <c r="E146" s="116">
        <v>640930</v>
      </c>
      <c r="F146" s="45">
        <v>586519.29</v>
      </c>
      <c r="G146" s="45">
        <v>106041.5</v>
      </c>
      <c r="H146" s="18"/>
    </row>
    <row r="147" spans="1:8" ht="16.5" customHeight="1" x14ac:dyDescent="0.3">
      <c r="A147" s="23"/>
      <c r="B147" s="42" t="s">
        <v>188</v>
      </c>
      <c r="C147" s="116"/>
      <c r="D147" s="116"/>
      <c r="E147" s="116"/>
      <c r="F147" s="45"/>
      <c r="G147" s="45"/>
      <c r="H147" s="18"/>
    </row>
    <row r="148" spans="1:8" ht="16.5" customHeight="1" x14ac:dyDescent="0.3">
      <c r="A148" s="23"/>
      <c r="B148" s="25" t="s">
        <v>136</v>
      </c>
      <c r="C148" s="116"/>
      <c r="D148" s="116"/>
      <c r="E148" s="116"/>
      <c r="F148" s="45"/>
      <c r="G148" s="45"/>
      <c r="H148" s="18"/>
    </row>
    <row r="149" spans="1:8" ht="16.5" customHeight="1" x14ac:dyDescent="0.3">
      <c r="A149" s="16" t="s">
        <v>197</v>
      </c>
      <c r="B149" s="25" t="s">
        <v>198</v>
      </c>
      <c r="C149" s="116">
        <v>95000</v>
      </c>
      <c r="D149" s="116">
        <v>97000</v>
      </c>
      <c r="E149" s="116">
        <v>52740</v>
      </c>
      <c r="F149" s="121">
        <v>52371.31</v>
      </c>
      <c r="G149" s="121">
        <v>8288.36</v>
      </c>
      <c r="H149" s="18"/>
    </row>
    <row r="150" spans="1:8" ht="16.5" customHeight="1" x14ac:dyDescent="0.3">
      <c r="A150" s="16"/>
      <c r="B150" s="25" t="s">
        <v>136</v>
      </c>
      <c r="C150" s="116"/>
      <c r="D150" s="116"/>
      <c r="E150" s="116"/>
      <c r="F150" s="121"/>
      <c r="G150" s="121"/>
      <c r="H150" s="18"/>
    </row>
    <row r="151" spans="1:8" ht="16.5" customHeight="1" x14ac:dyDescent="0.3">
      <c r="A151" s="16" t="s">
        <v>199</v>
      </c>
      <c r="B151" s="20" t="s">
        <v>200</v>
      </c>
      <c r="C151" s="114">
        <f t="shared" ref="C151:G151" si="44">+C152+C158</f>
        <v>74182000</v>
      </c>
      <c r="D151" s="114">
        <f t="shared" si="44"/>
        <v>72494000</v>
      </c>
      <c r="E151" s="114">
        <f t="shared" si="44"/>
        <v>41027870</v>
      </c>
      <c r="F151" s="114">
        <f t="shared" si="44"/>
        <v>41027863.18</v>
      </c>
      <c r="G151" s="114">
        <f t="shared" si="44"/>
        <v>7036402.7300000004</v>
      </c>
      <c r="H151" s="18"/>
    </row>
    <row r="152" spans="1:8" ht="16.5" customHeight="1" x14ac:dyDescent="0.3">
      <c r="A152" s="23" t="s">
        <v>201</v>
      </c>
      <c r="B152" s="20" t="s">
        <v>202</v>
      </c>
      <c r="C152" s="115">
        <f t="shared" ref="C152:G152" si="45">C153+C155+C154+C156</f>
        <v>72961000</v>
      </c>
      <c r="D152" s="115">
        <f t="shared" si="45"/>
        <v>71271000</v>
      </c>
      <c r="E152" s="115">
        <f t="shared" si="45"/>
        <v>40365270</v>
      </c>
      <c r="F152" s="115">
        <f t="shared" si="45"/>
        <v>40365263.18</v>
      </c>
      <c r="G152" s="115">
        <f t="shared" si="45"/>
        <v>6919672.7300000004</v>
      </c>
      <c r="H152" s="18"/>
    </row>
    <row r="153" spans="1:8" x14ac:dyDescent="0.3">
      <c r="A153" s="23"/>
      <c r="B153" s="24" t="s">
        <v>142</v>
      </c>
      <c r="C153" s="116">
        <v>72961000</v>
      </c>
      <c r="D153" s="116">
        <v>71271000</v>
      </c>
      <c r="E153" s="116">
        <v>40365270</v>
      </c>
      <c r="F153" s="45">
        <v>40365263.18</v>
      </c>
      <c r="G153" s="45">
        <v>6919672.7300000004</v>
      </c>
      <c r="H153" s="18"/>
    </row>
    <row r="154" spans="1:8" ht="45" x14ac:dyDescent="0.3">
      <c r="A154" s="23"/>
      <c r="B154" s="24" t="s">
        <v>203</v>
      </c>
      <c r="C154" s="116"/>
      <c r="D154" s="116"/>
      <c r="E154" s="116"/>
      <c r="F154" s="45"/>
      <c r="G154" s="45"/>
      <c r="H154" s="18"/>
    </row>
    <row r="155" spans="1:8" ht="30" x14ac:dyDescent="0.3">
      <c r="A155" s="23"/>
      <c r="B155" s="24" t="s">
        <v>204</v>
      </c>
      <c r="C155" s="116"/>
      <c r="D155" s="116"/>
      <c r="E155" s="116"/>
      <c r="F155" s="121"/>
      <c r="G155" s="121"/>
      <c r="H155" s="18"/>
    </row>
    <row r="156" spans="1:8" x14ac:dyDescent="0.3">
      <c r="A156" s="23"/>
      <c r="B156" s="46" t="s">
        <v>205</v>
      </c>
      <c r="C156" s="116"/>
      <c r="D156" s="116"/>
      <c r="E156" s="116"/>
      <c r="F156" s="45"/>
      <c r="G156" s="45"/>
      <c r="H156" s="18"/>
    </row>
    <row r="157" spans="1:8" x14ac:dyDescent="0.3">
      <c r="A157" s="23"/>
      <c r="B157" s="25" t="s">
        <v>136</v>
      </c>
      <c r="C157" s="116"/>
      <c r="D157" s="116"/>
      <c r="E157" s="116"/>
      <c r="F157" s="45">
        <v>-22110.53</v>
      </c>
      <c r="G157" s="45">
        <v>-327</v>
      </c>
      <c r="H157" s="18"/>
    </row>
    <row r="158" spans="1:8" ht="16.5" customHeight="1" x14ac:dyDescent="0.3">
      <c r="A158" s="23" t="s">
        <v>206</v>
      </c>
      <c r="B158" s="20" t="s">
        <v>207</v>
      </c>
      <c r="C158" s="115">
        <f t="shared" ref="C158:G158" si="46">C159+C160</f>
        <v>1221000</v>
      </c>
      <c r="D158" s="115">
        <f t="shared" si="46"/>
        <v>1223000</v>
      </c>
      <c r="E158" s="115">
        <f t="shared" si="46"/>
        <v>662600</v>
      </c>
      <c r="F158" s="115">
        <f t="shared" si="46"/>
        <v>662600</v>
      </c>
      <c r="G158" s="115">
        <f t="shared" si="46"/>
        <v>116730</v>
      </c>
      <c r="H158" s="18"/>
    </row>
    <row r="159" spans="1:8" ht="16.5" customHeight="1" x14ac:dyDescent="0.3">
      <c r="A159" s="23"/>
      <c r="B159" s="24" t="s">
        <v>142</v>
      </c>
      <c r="C159" s="116">
        <v>1221000</v>
      </c>
      <c r="D159" s="116">
        <v>1223000</v>
      </c>
      <c r="E159" s="116">
        <v>662600</v>
      </c>
      <c r="F159" s="45">
        <v>662600</v>
      </c>
      <c r="G159" s="45">
        <v>116730</v>
      </c>
      <c r="H159" s="18"/>
    </row>
    <row r="160" spans="1:8" ht="16.5" customHeight="1" x14ac:dyDescent="0.3">
      <c r="A160" s="23"/>
      <c r="B160" s="47" t="s">
        <v>208</v>
      </c>
      <c r="C160" s="116"/>
      <c r="D160" s="116"/>
      <c r="E160" s="116"/>
      <c r="F160" s="45"/>
      <c r="G160" s="45"/>
      <c r="H160" s="18"/>
    </row>
    <row r="161" spans="1:8" ht="16.5" customHeight="1" x14ac:dyDescent="0.3">
      <c r="A161" s="23"/>
      <c r="B161" s="25" t="s">
        <v>136</v>
      </c>
      <c r="C161" s="116"/>
      <c r="D161" s="116"/>
      <c r="E161" s="116"/>
      <c r="F161" s="45"/>
      <c r="G161" s="45"/>
      <c r="H161" s="18"/>
    </row>
    <row r="162" spans="1:8" ht="16.5" customHeight="1" x14ac:dyDescent="0.3">
      <c r="A162" s="16" t="s">
        <v>209</v>
      </c>
      <c r="B162" s="25" t="s">
        <v>210</v>
      </c>
      <c r="C162" s="116">
        <v>653000</v>
      </c>
      <c r="D162" s="116">
        <v>656000</v>
      </c>
      <c r="E162" s="116">
        <v>322910</v>
      </c>
      <c r="F162" s="45">
        <v>311089.5</v>
      </c>
      <c r="G162" s="45">
        <v>65346.25</v>
      </c>
      <c r="H162" s="18"/>
    </row>
    <row r="163" spans="1:8" ht="16.5" customHeight="1" x14ac:dyDescent="0.3">
      <c r="A163" s="16"/>
      <c r="B163" s="25" t="s">
        <v>136</v>
      </c>
      <c r="C163" s="116"/>
      <c r="D163" s="116"/>
      <c r="E163" s="116"/>
      <c r="F163" s="45">
        <v>-1998.34</v>
      </c>
      <c r="G163" s="45"/>
      <c r="H163" s="18"/>
    </row>
    <row r="164" spans="1:8" ht="16.5" customHeight="1" x14ac:dyDescent="0.3">
      <c r="A164" s="16" t="s">
        <v>211</v>
      </c>
      <c r="B164" s="25" t="s">
        <v>212</v>
      </c>
      <c r="C164" s="116">
        <v>2009300</v>
      </c>
      <c r="D164" s="116">
        <v>2009300</v>
      </c>
      <c r="E164" s="116">
        <v>2004850</v>
      </c>
      <c r="F164" s="45">
        <v>2004844.39</v>
      </c>
      <c r="G164" s="45">
        <v>2722.84</v>
      </c>
      <c r="H164" s="18"/>
    </row>
    <row r="165" spans="1:8" ht="16.5" customHeight="1" x14ac:dyDescent="0.3">
      <c r="A165" s="16"/>
      <c r="B165" s="25" t="s">
        <v>136</v>
      </c>
      <c r="C165" s="116"/>
      <c r="D165" s="116"/>
      <c r="E165" s="116"/>
      <c r="F165" s="45">
        <v>-32555.94</v>
      </c>
      <c r="G165" s="45">
        <v>-19816.2</v>
      </c>
      <c r="H165" s="18"/>
    </row>
    <row r="166" spans="1:8" x14ac:dyDescent="0.3">
      <c r="A166" s="16"/>
      <c r="B166" s="20" t="s">
        <v>213</v>
      </c>
      <c r="C166" s="115">
        <f t="shared" ref="C166:G166" si="47">C85+C94+C107+C123+C125+C127+C132+C134+C138+C144+C148+C150+C157+C161+C163+C165</f>
        <v>0</v>
      </c>
      <c r="D166" s="115">
        <f t="shared" si="47"/>
        <v>0</v>
      </c>
      <c r="E166" s="115">
        <f t="shared" si="47"/>
        <v>0</v>
      </c>
      <c r="F166" s="115">
        <f t="shared" si="47"/>
        <v>-119775.81999999999</v>
      </c>
      <c r="G166" s="115">
        <f t="shared" si="47"/>
        <v>-28566.92</v>
      </c>
      <c r="H166" s="18"/>
    </row>
    <row r="167" spans="1:8" ht="16.5" customHeight="1" x14ac:dyDescent="0.3">
      <c r="A167" s="16"/>
      <c r="B167" s="20" t="s">
        <v>19</v>
      </c>
      <c r="C167" s="115">
        <f t="shared" ref="C167:G168" si="48">C168</f>
        <v>32528090</v>
      </c>
      <c r="D167" s="115">
        <f t="shared" si="48"/>
        <v>32528090</v>
      </c>
      <c r="E167" s="115">
        <f t="shared" si="48"/>
        <v>32528090</v>
      </c>
      <c r="F167" s="115">
        <f t="shared" si="48"/>
        <v>32528060.100000001</v>
      </c>
      <c r="G167" s="115">
        <f t="shared" si="48"/>
        <v>7004383.9400000004</v>
      </c>
      <c r="H167" s="18"/>
    </row>
    <row r="168" spans="1:8" x14ac:dyDescent="0.3">
      <c r="A168" s="16"/>
      <c r="B168" s="20" t="s">
        <v>214</v>
      </c>
      <c r="C168" s="115">
        <f t="shared" si="48"/>
        <v>32528090</v>
      </c>
      <c r="D168" s="115">
        <f t="shared" si="48"/>
        <v>32528090</v>
      </c>
      <c r="E168" s="115">
        <f t="shared" si="48"/>
        <v>32528090</v>
      </c>
      <c r="F168" s="115">
        <f t="shared" si="48"/>
        <v>32528060.100000001</v>
      </c>
      <c r="G168" s="115">
        <f t="shared" si="48"/>
        <v>7004383.9400000004</v>
      </c>
      <c r="H168" s="18"/>
    </row>
    <row r="169" spans="1:8" ht="30" x14ac:dyDescent="0.3">
      <c r="A169" s="16"/>
      <c r="B169" s="20" t="s">
        <v>215</v>
      </c>
      <c r="C169" s="116">
        <v>32528090</v>
      </c>
      <c r="D169" s="116">
        <v>32528090</v>
      </c>
      <c r="E169" s="115">
        <v>32528090</v>
      </c>
      <c r="F169" s="115">
        <v>32528060.100000001</v>
      </c>
      <c r="G169" s="115">
        <v>7004383.9400000004</v>
      </c>
      <c r="H169" s="18"/>
    </row>
    <row r="170" spans="1:8" x14ac:dyDescent="0.3">
      <c r="A170" s="16">
        <v>68.05</v>
      </c>
      <c r="B170" s="48" t="s">
        <v>216</v>
      </c>
      <c r="C170" s="118">
        <f t="shared" ref="C170:G172" si="49">+C171</f>
        <v>19552000</v>
      </c>
      <c r="D170" s="118">
        <f t="shared" si="49"/>
        <v>19552000</v>
      </c>
      <c r="E170" s="118">
        <f t="shared" si="49"/>
        <v>13499000</v>
      </c>
      <c r="F170" s="118">
        <f t="shared" si="49"/>
        <v>7405133</v>
      </c>
      <c r="G170" s="118">
        <f t="shared" si="49"/>
        <v>931649</v>
      </c>
      <c r="H170" s="18"/>
    </row>
    <row r="171" spans="1:8" ht="16.5" customHeight="1" x14ac:dyDescent="0.3">
      <c r="A171" s="16" t="s">
        <v>217</v>
      </c>
      <c r="B171" s="48" t="s">
        <v>12</v>
      </c>
      <c r="C171" s="118">
        <f t="shared" si="49"/>
        <v>19552000</v>
      </c>
      <c r="D171" s="118">
        <f t="shared" si="49"/>
        <v>19552000</v>
      </c>
      <c r="E171" s="118">
        <f t="shared" si="49"/>
        <v>13499000</v>
      </c>
      <c r="F171" s="118">
        <f t="shared" si="49"/>
        <v>7405133</v>
      </c>
      <c r="G171" s="118">
        <f t="shared" si="49"/>
        <v>931649</v>
      </c>
      <c r="H171" s="18"/>
    </row>
    <row r="172" spans="1:8" ht="16.5" customHeight="1" x14ac:dyDescent="0.3">
      <c r="A172" s="16" t="s">
        <v>218</v>
      </c>
      <c r="B172" s="20" t="s">
        <v>219</v>
      </c>
      <c r="C172" s="118">
        <f t="shared" si="49"/>
        <v>19552000</v>
      </c>
      <c r="D172" s="118">
        <f t="shared" si="49"/>
        <v>19552000</v>
      </c>
      <c r="E172" s="118">
        <f t="shared" si="49"/>
        <v>13499000</v>
      </c>
      <c r="F172" s="118">
        <f t="shared" si="49"/>
        <v>7405133</v>
      </c>
      <c r="G172" s="118">
        <f t="shared" si="49"/>
        <v>931649</v>
      </c>
      <c r="H172" s="18"/>
    </row>
    <row r="173" spans="1:8" ht="16.5" customHeight="1" x14ac:dyDescent="0.3">
      <c r="A173" s="23" t="s">
        <v>220</v>
      </c>
      <c r="B173" s="48" t="s">
        <v>221</v>
      </c>
      <c r="C173" s="114">
        <f t="shared" ref="C173:G173" si="50">C174</f>
        <v>19552000</v>
      </c>
      <c r="D173" s="114">
        <f t="shared" si="50"/>
        <v>19552000</v>
      </c>
      <c r="E173" s="114">
        <f t="shared" si="50"/>
        <v>13499000</v>
      </c>
      <c r="F173" s="114">
        <f t="shared" si="50"/>
        <v>7405133</v>
      </c>
      <c r="G173" s="114">
        <f t="shared" si="50"/>
        <v>931649</v>
      </c>
      <c r="H173" s="18"/>
    </row>
    <row r="174" spans="1:8" ht="16.5" customHeight="1" x14ac:dyDescent="0.3">
      <c r="A174" s="23" t="s">
        <v>222</v>
      </c>
      <c r="B174" s="48" t="s">
        <v>223</v>
      </c>
      <c r="C174" s="114">
        <f t="shared" ref="C174:G174" si="51">C176+C177+C178</f>
        <v>19552000</v>
      </c>
      <c r="D174" s="114">
        <f t="shared" si="51"/>
        <v>19552000</v>
      </c>
      <c r="E174" s="114">
        <f t="shared" si="51"/>
        <v>13499000</v>
      </c>
      <c r="F174" s="114">
        <f t="shared" si="51"/>
        <v>7405133</v>
      </c>
      <c r="G174" s="114">
        <f t="shared" si="51"/>
        <v>931649</v>
      </c>
      <c r="H174" s="18"/>
    </row>
    <row r="175" spans="1:8" ht="16.5" customHeight="1" x14ac:dyDescent="0.3">
      <c r="A175" s="16" t="s">
        <v>224</v>
      </c>
      <c r="B175" s="48" t="s">
        <v>225</v>
      </c>
      <c r="C175" s="114">
        <f t="shared" ref="C175:G175" si="52">C176</f>
        <v>11083000</v>
      </c>
      <c r="D175" s="114">
        <f t="shared" si="52"/>
        <v>11083000</v>
      </c>
      <c r="E175" s="114">
        <f t="shared" si="52"/>
        <v>7652000</v>
      </c>
      <c r="F175" s="114">
        <f t="shared" si="52"/>
        <v>3800988</v>
      </c>
      <c r="G175" s="114">
        <f t="shared" si="52"/>
        <v>511635</v>
      </c>
      <c r="H175" s="18"/>
    </row>
    <row r="176" spans="1:8" ht="16.5" customHeight="1" x14ac:dyDescent="0.3">
      <c r="A176" s="23" t="s">
        <v>226</v>
      </c>
      <c r="B176" s="49" t="s">
        <v>227</v>
      </c>
      <c r="C176" s="116">
        <v>11083000</v>
      </c>
      <c r="D176" s="116">
        <v>11083000</v>
      </c>
      <c r="E176" s="116">
        <v>7652000</v>
      </c>
      <c r="F176" s="45">
        <f>2339340+125+387757-207+562256+82+511634+1</f>
        <v>3800988</v>
      </c>
      <c r="G176" s="45">
        <f>511634+1</f>
        <v>511635</v>
      </c>
      <c r="H176" s="18"/>
    </row>
    <row r="177" spans="1:8" ht="16.5" customHeight="1" x14ac:dyDescent="0.3">
      <c r="A177" s="23" t="s">
        <v>228</v>
      </c>
      <c r="B177" s="49" t="s">
        <v>229</v>
      </c>
      <c r="C177" s="116">
        <v>8469000</v>
      </c>
      <c r="D177" s="116">
        <v>8469000</v>
      </c>
      <c r="E177" s="116">
        <v>5847000</v>
      </c>
      <c r="F177" s="45">
        <f>2284030+373671+527278+420014</f>
        <v>3604993</v>
      </c>
      <c r="G177" s="45">
        <v>420014</v>
      </c>
      <c r="H177" s="18"/>
    </row>
    <row r="178" spans="1:8" ht="16.5" customHeight="1" x14ac:dyDescent="0.3">
      <c r="A178" s="23"/>
      <c r="B178" s="29" t="s">
        <v>230</v>
      </c>
      <c r="C178" s="116"/>
      <c r="D178" s="116"/>
      <c r="E178" s="116"/>
      <c r="F178" s="45">
        <v>-848</v>
      </c>
      <c r="G178" s="45"/>
      <c r="H178" s="18"/>
    </row>
    <row r="179" spans="1:8" ht="30" x14ac:dyDescent="0.3">
      <c r="A179" s="23" t="s">
        <v>22</v>
      </c>
      <c r="B179" s="50" t="s">
        <v>23</v>
      </c>
      <c r="C179" s="123">
        <f t="shared" ref="C179:G179" si="53">C180</f>
        <v>0</v>
      </c>
      <c r="D179" s="123">
        <f t="shared" si="53"/>
        <v>0</v>
      </c>
      <c r="E179" s="123">
        <f t="shared" si="53"/>
        <v>0</v>
      </c>
      <c r="F179" s="123">
        <f t="shared" si="53"/>
        <v>0</v>
      </c>
      <c r="G179" s="123">
        <f t="shared" si="53"/>
        <v>0</v>
      </c>
    </row>
    <row r="180" spans="1:8" x14ac:dyDescent="0.3">
      <c r="A180" s="23" t="s">
        <v>231</v>
      </c>
      <c r="B180" s="50" t="s">
        <v>232</v>
      </c>
      <c r="C180" s="123">
        <f t="shared" ref="C180:G180" si="54">C181+C182+C183</f>
        <v>0</v>
      </c>
      <c r="D180" s="123">
        <f t="shared" si="54"/>
        <v>0</v>
      </c>
      <c r="E180" s="123">
        <f t="shared" si="54"/>
        <v>0</v>
      </c>
      <c r="F180" s="123">
        <f t="shared" si="54"/>
        <v>0</v>
      </c>
      <c r="G180" s="123">
        <f t="shared" si="54"/>
        <v>0</v>
      </c>
    </row>
    <row r="181" spans="1:8" x14ac:dyDescent="0.3">
      <c r="A181" s="23" t="s">
        <v>233</v>
      </c>
      <c r="B181" s="51" t="s">
        <v>234</v>
      </c>
      <c r="C181" s="116"/>
      <c r="D181" s="116"/>
      <c r="E181" s="45"/>
      <c r="F181" s="45"/>
      <c r="G181" s="45"/>
    </row>
    <row r="182" spans="1:8" x14ac:dyDescent="0.3">
      <c r="A182" s="23" t="s">
        <v>235</v>
      </c>
      <c r="B182" s="51" t="s">
        <v>236</v>
      </c>
      <c r="C182" s="116"/>
      <c r="D182" s="116"/>
      <c r="E182" s="45"/>
      <c r="F182" s="45"/>
      <c r="G182" s="45"/>
    </row>
    <row r="183" spans="1:8" x14ac:dyDescent="0.3">
      <c r="A183" s="23" t="s">
        <v>237</v>
      </c>
      <c r="B183" s="51" t="s">
        <v>238</v>
      </c>
      <c r="C183" s="116"/>
      <c r="D183" s="116"/>
      <c r="E183" s="45"/>
      <c r="F183" s="45"/>
      <c r="G183" s="45"/>
    </row>
    <row r="184" spans="1:8" x14ac:dyDescent="0.3">
      <c r="A184" s="23" t="s">
        <v>239</v>
      </c>
      <c r="B184" s="50" t="s">
        <v>240</v>
      </c>
      <c r="C184" s="123">
        <f t="shared" ref="C184:G185" si="55">C185</f>
        <v>0</v>
      </c>
      <c r="D184" s="123">
        <f t="shared" si="55"/>
        <v>0</v>
      </c>
      <c r="E184" s="123">
        <f t="shared" si="55"/>
        <v>0</v>
      </c>
      <c r="F184" s="123">
        <f t="shared" si="55"/>
        <v>0</v>
      </c>
      <c r="G184" s="123">
        <f t="shared" si="55"/>
        <v>0</v>
      </c>
    </row>
    <row r="185" spans="1:8" x14ac:dyDescent="0.3">
      <c r="A185" s="23" t="s">
        <v>241</v>
      </c>
      <c r="B185" s="50" t="s">
        <v>12</v>
      </c>
      <c r="C185" s="123">
        <f t="shared" si="55"/>
        <v>0</v>
      </c>
      <c r="D185" s="123">
        <f t="shared" si="55"/>
        <v>0</v>
      </c>
      <c r="E185" s="123">
        <f t="shared" si="55"/>
        <v>0</v>
      </c>
      <c r="F185" s="123">
        <f t="shared" si="55"/>
        <v>0</v>
      </c>
      <c r="G185" s="123">
        <f t="shared" si="55"/>
        <v>0</v>
      </c>
    </row>
    <row r="186" spans="1:8" ht="30" x14ac:dyDescent="0.3">
      <c r="A186" s="23" t="s">
        <v>242</v>
      </c>
      <c r="B186" s="50" t="s">
        <v>23</v>
      </c>
      <c r="C186" s="123">
        <f t="shared" ref="C186:G186" si="56">C189</f>
        <v>0</v>
      </c>
      <c r="D186" s="123">
        <f t="shared" si="56"/>
        <v>0</v>
      </c>
      <c r="E186" s="123">
        <f t="shared" si="56"/>
        <v>0</v>
      </c>
      <c r="F186" s="123">
        <f t="shared" si="56"/>
        <v>0</v>
      </c>
      <c r="G186" s="123">
        <f t="shared" si="56"/>
        <v>0</v>
      </c>
    </row>
    <row r="187" spans="1:8" x14ac:dyDescent="0.3">
      <c r="A187" s="23" t="s">
        <v>243</v>
      </c>
      <c r="B187" s="50" t="s">
        <v>34</v>
      </c>
      <c r="C187" s="123">
        <f t="shared" ref="C187:G188" si="57">C188</f>
        <v>0</v>
      </c>
      <c r="D187" s="123">
        <f t="shared" si="57"/>
        <v>0</v>
      </c>
      <c r="E187" s="123">
        <f t="shared" si="57"/>
        <v>0</v>
      </c>
      <c r="F187" s="123">
        <f t="shared" si="57"/>
        <v>0</v>
      </c>
      <c r="G187" s="123">
        <f t="shared" si="57"/>
        <v>0</v>
      </c>
    </row>
    <row r="188" spans="1:8" x14ac:dyDescent="0.3">
      <c r="A188" s="23" t="s">
        <v>241</v>
      </c>
      <c r="B188" s="50" t="s">
        <v>12</v>
      </c>
      <c r="C188" s="123">
        <f t="shared" si="57"/>
        <v>0</v>
      </c>
      <c r="D188" s="123">
        <f t="shared" si="57"/>
        <v>0</v>
      </c>
      <c r="E188" s="123">
        <f t="shared" si="57"/>
        <v>0</v>
      </c>
      <c r="F188" s="123">
        <f t="shared" si="57"/>
        <v>0</v>
      </c>
      <c r="G188" s="123">
        <f t="shared" si="57"/>
        <v>0</v>
      </c>
    </row>
    <row r="189" spans="1:8" ht="30" x14ac:dyDescent="0.3">
      <c r="A189" s="23" t="s">
        <v>241</v>
      </c>
      <c r="B189" s="51" t="s">
        <v>23</v>
      </c>
      <c r="C189" s="116"/>
      <c r="D189" s="116"/>
      <c r="E189" s="45"/>
      <c r="F189" s="45"/>
      <c r="G189" s="45"/>
    </row>
    <row r="190" spans="1:8" x14ac:dyDescent="0.3">
      <c r="A190" s="23" t="s">
        <v>241</v>
      </c>
      <c r="B190" s="50" t="s">
        <v>232</v>
      </c>
      <c r="C190" s="123">
        <f t="shared" ref="C190:G192" si="58">C191</f>
        <v>0</v>
      </c>
      <c r="D190" s="123">
        <f t="shared" si="58"/>
        <v>0</v>
      </c>
      <c r="E190" s="123">
        <f t="shared" si="58"/>
        <v>0</v>
      </c>
      <c r="F190" s="123">
        <f t="shared" si="58"/>
        <v>0</v>
      </c>
      <c r="G190" s="123">
        <f t="shared" si="58"/>
        <v>0</v>
      </c>
    </row>
    <row r="191" spans="1:8" x14ac:dyDescent="0.3">
      <c r="A191" s="23" t="s">
        <v>244</v>
      </c>
      <c r="B191" s="50" t="s">
        <v>236</v>
      </c>
      <c r="C191" s="123">
        <f t="shared" si="58"/>
        <v>0</v>
      </c>
      <c r="D191" s="123">
        <f t="shared" si="58"/>
        <v>0</v>
      </c>
      <c r="E191" s="123">
        <f t="shared" si="58"/>
        <v>0</v>
      </c>
      <c r="F191" s="123">
        <f t="shared" si="58"/>
        <v>0</v>
      </c>
      <c r="G191" s="123">
        <f t="shared" si="58"/>
        <v>0</v>
      </c>
    </row>
    <row r="192" spans="1:8" x14ac:dyDescent="0.3">
      <c r="A192" s="23" t="s">
        <v>241</v>
      </c>
      <c r="B192" s="50" t="s">
        <v>245</v>
      </c>
      <c r="C192" s="123">
        <f t="shared" si="58"/>
        <v>0</v>
      </c>
      <c r="D192" s="123">
        <f t="shared" si="58"/>
        <v>0</v>
      </c>
      <c r="E192" s="123">
        <f t="shared" si="58"/>
        <v>0</v>
      </c>
      <c r="F192" s="123">
        <f t="shared" si="58"/>
        <v>0</v>
      </c>
      <c r="G192" s="123">
        <f t="shared" si="58"/>
        <v>0</v>
      </c>
    </row>
    <row r="193" spans="1:7" x14ac:dyDescent="0.3">
      <c r="A193" s="23" t="s">
        <v>241</v>
      </c>
      <c r="B193" s="51" t="s">
        <v>246</v>
      </c>
      <c r="C193" s="116"/>
      <c r="D193" s="116"/>
      <c r="E193" s="45"/>
      <c r="F193" s="45"/>
      <c r="G193" s="45"/>
    </row>
    <row r="196" spans="1:7" ht="15.75" x14ac:dyDescent="0.3">
      <c r="B196" s="125" t="s">
        <v>404</v>
      </c>
      <c r="C196" s="126"/>
      <c r="D196" s="126" t="s">
        <v>409</v>
      </c>
      <c r="E196" s="104"/>
    </row>
    <row r="197" spans="1:7" x14ac:dyDescent="0.3">
      <c r="B197" s="65" t="s">
        <v>408</v>
      </c>
      <c r="C197" s="101"/>
      <c r="D197" s="101" t="s">
        <v>410</v>
      </c>
      <c r="E197" s="65"/>
    </row>
  </sheetData>
  <protectedRanges>
    <protectedRange sqref="F109:G117 F44:G49 F142:G144 F67:G67 F35:G38 F119:G123 F97:G102 F60:G64 F78:G82 F89:G94 F52:G55 F140:G140 F105:G107 F130:G130 F26:G31 F33:G33" name="Zonă3"/>
    <protectedRange sqref="B4" name="Zonă1_1_1_1_1_1" securityDescriptor="O:WDG:WDD:(A;;CC;;;WD)"/>
  </protectedRanges>
  <printOptions horizontalCentered="1"/>
  <pageMargins left="0.75" right="0.75" top="0.21" bottom="0.18" header="0.17" footer="0.17"/>
  <pageSetup scale="55" orientation="portrait" r:id="rId1"/>
  <headerFooter alignWithMargins="0"/>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dell 1</cp:lastModifiedBy>
  <cp:lastPrinted>2018-04-12T09:08:06Z</cp:lastPrinted>
  <dcterms:created xsi:type="dcterms:W3CDTF">2018-04-11T08:46:28Z</dcterms:created>
  <dcterms:modified xsi:type="dcterms:W3CDTF">2018-07-12T06:25:05Z</dcterms:modified>
</cp:coreProperties>
</file>